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arbara Neumann\Desktop\"/>
    </mc:Choice>
  </mc:AlternateContent>
  <bookViews>
    <workbookView xWindow="0" yWindow="0" windowWidth="32730" windowHeight="14835"/>
  </bookViews>
  <sheets>
    <sheet name="Schliessplan" sheetId="6" r:id="rId1"/>
    <sheet name="Listen" sheetId="2" state="hidden" r:id="rId2"/>
  </sheets>
  <definedNames>
    <definedName name="Captionbuttonnewcyl">INDEX(TabTexte[],MATCH("Captionbuttonnewcyl",TabTexte[LABEL],0),VLOOKUP(Currentlanguagecode,TabSprachcodes[],2,FALSE))</definedName>
    <definedName name="Captionbuttonnewkey">INDEX(TabTexte[],MATCH("Captionbuttonnewkey",TabTexte[LABEL],0),VLOOKUP(Currentlanguagecode,TabSprachcodes[],2,FALSE))</definedName>
    <definedName name="Currentlanguagecode">"EN"</definedName>
    <definedName name="_xlnm.Print_Titles" localSheetId="0">Schliessplan!$A:$J,Schliessplan!$1:$19</definedName>
    <definedName name="Labelanlagenr">INDEX(TabTexte[],MATCH("Labelanlagenr",TabTexte[LABEL],0),VLOOKUP(Currentlanguagecode,TabSprachcodes[],2,FALSE))</definedName>
    <definedName name="Labelanzahl">INDEX(TabTexte[],MATCH("Labelanzahl",TabTexte[LABEL],0),VLOOKUP(Currentlanguagecode,TabSprachcodes[],2,FALSE))</definedName>
    <definedName name="Labelaskfornewcylpage">INDEX(TabTexte[],MATCH("Labelaskfornewcylpage",TabTexte[LABEL],0),VLOOKUP(Currentlanguagecode,TabSprachcodes[],2,FALSE))</definedName>
    <definedName name="Labelaskfornewkeypage">INDEX(TabTexte[],MATCH("Labelaskfornewkeypage",TabTexte[LABEL],0),VLOOKUP(Currentlanguagecode,TabSprachcodes[],2,FALSE))</definedName>
    <definedName name="Labelaussen">INDEX(TabTexte[],MATCH("Labelaussen",TabTexte[LABEL],0),VLOOKUP(Currentlanguagecode,TabSprachcodes[],2,FALSE))</definedName>
    <definedName name="Labelbestellnummer">INDEX(TabTexte[],MATCH("Labelbestellnummer",TabTexte[LABEL],0),VLOOKUP(Currentlanguagecode,TabSprachcodes[],2,FALSE))</definedName>
    <definedName name="Labelbezeichnung">INDEX(TabTexte[],MATCH("Labelbezeichnung",TabTexte[LABEL],0),VLOOKUP(Currentlanguagecode,TabSprachcodes[],2,FALSE))</definedName>
    <definedName name="Labelfachpartner">INDEX(TabTexte[],MATCH("Labelfachpartner",TabTexte[LABEL],0),VLOOKUP(Currentlanguagecode,TabSprachcodes[],2,FALSE))</definedName>
    <definedName name="Labelfaerbung">INDEX(TabTexte[],MATCH("Labelfaerbung",TabTexte[LABEL],0),VLOOKUP(Currentlanguagecode,TabSprachcodes[],2,FALSE))</definedName>
    <definedName name="Labelfarbcode">INDEX(TabTexte[],MATCH("Labelfarbcode",TabTexte[LABEL],0),VLOOKUP(Currentlanguagecode,TabSprachcodes[],2,FALSE))</definedName>
    <definedName name="Labelinnen">INDEX(TabTexte[],MATCH("Labelinnen",TabTexte[LABEL],0),VLOOKUP(Currentlanguagecode,TabSprachcodes[],2,FALSE))</definedName>
    <definedName name="Labelkundennummer">INDEX(TabTexte[],MATCH("Labelkundennummer",TabTexte[LABEL],0),VLOOKUP(Currentlanguagecode,TabSprachcodes[],2,FALSE))</definedName>
    <definedName name="Labelmechatronik">INDEX(TabTexte[],MATCH("Labelmechatronik",TabTexte[LABEL],0),VLOOKUP(Currentlanguagecode,TabSprachcodes[],2,FALSE))</definedName>
    <definedName name="Labelobjekt">INDEX(TabTexte[],MATCH("Labelobjekt",TabTexte[LABEL],0),VLOOKUP(Currentlanguagecode,TabSprachcodes[],2,FALSE))</definedName>
    <definedName name="LabelPosition">INDEX(TabTexte[],MATCH("LabelPosition",TabTexte[LABEL],0),VLOOKUP(Currentlanguagecode,TabSprachcodes[],2,FALSE))</definedName>
    <definedName name="Labelregistriert">INDEX(TabTexte[],MATCH("Labelregistriert",TabTexte[LABEL],0),VLOOKUP(Currentlanguagecode,TabSprachcodes[],2,FALSE))</definedName>
    <definedName name="Labels__c__h__l__ü__s__s__e__l">INDEX(TabTexte[],MATCH("Labels__c__h__l__ü__s__e__l",TabTexte[LABEL],0),VLOOKUP(Currentlanguagecode,TabSprachcodes[],2,FALSE))</definedName>
    <definedName name="Labelschliessplan">INDEX(TabTexte[],MATCH("Labelschliessplan",TabTexte[LABEL],0),VLOOKUP(Currentlanguagecode,TabSprachcodes[],2,FALSE))</definedName>
    <definedName name="Labelschluesselform">INDEX(TabTexte[],MATCH("Labelschluesselform",TabTexte[LABEL],0),VLOOKUP(Currentlanguagecode,TabSprachcodes[],2,FALSE))</definedName>
    <definedName name="Labelsprache">INDEX(TabTexte[],MATCH("Labelsprache",TabTexte[LABEL],0),VLOOKUP(Currentlanguagecode,TabSprachcodes[],2,FALSE))</definedName>
    <definedName name="Labelsystem">INDEX(TabTexte[],MATCH("Labelsystem",TabTexte[LABEL],0),VLOOKUP(Currentlanguagecode,TabSprachcodes[],2,FALSE))</definedName>
    <definedName name="Labeltuernummer">INDEX(TabTexte[],MATCH("Labeltuernummer",TabTexte[LABEL],0),VLOOKUP(Currentlanguagecode,TabSprachcodes[],2,FALSE))</definedName>
    <definedName name="Labeltuerraumbezeichnung">INDEX(TabTexte[],MATCH("Labeltuerraumbezeichnung",TabTexte[LABEL],0),VLOOKUP(Currentlanguagecode,TabSprachcodes[],2,FALSE))</definedName>
    <definedName name="Labelz__y__l__i__n__d__e__r">INDEX(TabTexte[],MATCH("Labelz__y__l__i__n__d__e__r",TabTexte[LABEL],0),VLOOKUP(Currentlanguagecode,TabSprachcodes[],2,FALSE))</definedName>
    <definedName name="Labelzusatzbezeichnung">INDEX(TabTexte[],MATCH("Labelzusatzbezeichnung",TabTexte[LABEL],0),VLOOKUP(Currentlanguagecode,TabSprachcodes[],2,FALSE))</definedName>
    <definedName name="Labelzylinderartikelnummer">INDEX(TabTexte[],MATCH("Labelzylinderartikelnummer",TabTexte[LABEL],0),VLOOKUP(Currentlanguagecode,TabSprachcodes[],2,FALSE))</definedName>
    <definedName name="Labelzylinderlänge">INDEX(TabTexte[],MATCH("Labelzylinderlänge",TabTexte[LABEL],0),VLOOKUP(Currentlanguagecode,TabSprachcodes[],2,FALSE))</definedName>
    <definedName name="Mechatronik">TabElektronik[Plattform]</definedName>
    <definedName name="Registrierung">TabRegistrierung[Registriert]</definedName>
    <definedName name="Schluesselformen">TabSchluesselformen[Schlüsselformen]</definedName>
    <definedName name="Spracheinstellung">Schliessplan!$D$14</definedName>
    <definedName name="Verkaufssysteme">TabVerkaufssysteme[Kurzbezeichnung]</definedName>
  </definedNames>
  <calcPr calcId="162913"/>
</workbook>
</file>

<file path=xl/calcChain.xml><?xml version="1.0" encoding="utf-8"?>
<calcChain xmlns="http://schemas.openxmlformats.org/spreadsheetml/2006/main">
  <c r="A18" i="6" l="1"/>
  <c r="B18" i="6"/>
  <c r="C18" i="6"/>
  <c r="D18" i="6"/>
  <c r="E18" i="6"/>
  <c r="G18" i="6"/>
  <c r="I18" i="6"/>
  <c r="E19" i="6" l="1"/>
  <c r="F19" i="6"/>
  <c r="A17" i="6"/>
  <c r="G17" i="6"/>
  <c r="C12" i="6"/>
  <c r="G5" i="2" l="1"/>
  <c r="J4" i="2"/>
  <c r="J5" i="2"/>
  <c r="G13" i="2"/>
  <c r="G12" i="2"/>
  <c r="G11" i="2"/>
  <c r="G10" i="2"/>
  <c r="G9" i="2"/>
  <c r="G8" i="2"/>
  <c r="G7" i="2"/>
  <c r="G6" i="2"/>
  <c r="G4" i="2"/>
  <c r="I1" i="6" l="1"/>
  <c r="J1" i="6"/>
  <c r="C2" i="6"/>
  <c r="C3" i="6"/>
  <c r="C4" i="6"/>
  <c r="C5" i="6"/>
  <c r="C6" i="6"/>
  <c r="C8" i="6"/>
  <c r="J9" i="6"/>
  <c r="C10" i="6"/>
  <c r="J14" i="6"/>
  <c r="I16" i="6"/>
</calcChain>
</file>

<file path=xl/sharedStrings.xml><?xml version="1.0" encoding="utf-8"?>
<sst xmlns="http://schemas.openxmlformats.org/spreadsheetml/2006/main" count="247" uniqueCount="234">
  <si>
    <t xml:space="preserve"> </t>
  </si>
  <si>
    <t>Position</t>
  </si>
  <si>
    <t>Tür- oder Raumbezeichnung</t>
  </si>
  <si>
    <t>Anzahl</t>
  </si>
  <si>
    <t>Zusatzbezeichnung</t>
  </si>
  <si>
    <t>Kunden-Nr.:</t>
  </si>
  <si>
    <t>Händler:</t>
  </si>
  <si>
    <t>Objekt:</t>
  </si>
  <si>
    <t>Bestell-Nr.:</t>
  </si>
  <si>
    <t>Anlage-Nr.:</t>
  </si>
  <si>
    <t>System:</t>
  </si>
  <si>
    <t>Bezeichnung</t>
  </si>
  <si>
    <t>Schlüsselform:</t>
  </si>
  <si>
    <t>Zylinder Artikel-Nr.</t>
  </si>
  <si>
    <t xml:space="preserve">Z  y  l  i  n  d  e  r </t>
  </si>
  <si>
    <t>Registriert:</t>
  </si>
  <si>
    <t>Ja</t>
  </si>
  <si>
    <t>Nein</t>
  </si>
  <si>
    <t>Registriert</t>
  </si>
  <si>
    <t>Zylinderlänge in mm</t>
  </si>
  <si>
    <t>Verschiedene</t>
  </si>
  <si>
    <t>Farbcode</t>
  </si>
  <si>
    <t>4000S Omega</t>
  </si>
  <si>
    <t>3000FP</t>
  </si>
  <si>
    <t>3000FP Change-Code</t>
  </si>
  <si>
    <t>2500FP</t>
  </si>
  <si>
    <t>Mechatronik:</t>
  </si>
  <si>
    <t>Farbk. Trapez</t>
  </si>
  <si>
    <t>Trapez</t>
  </si>
  <si>
    <t>Rund</t>
  </si>
  <si>
    <t>Lang</t>
  </si>
  <si>
    <t>Rechteck</t>
  </si>
  <si>
    <t>KEK Lang</t>
  </si>
  <si>
    <t>KEK Extra-Lang</t>
  </si>
  <si>
    <t>8000 Omega2</t>
  </si>
  <si>
    <t>Texte</t>
  </si>
  <si>
    <t>DE</t>
  </si>
  <si>
    <t>FR</t>
  </si>
  <si>
    <t>EN</t>
  </si>
  <si>
    <t>IT</t>
  </si>
  <si>
    <t>Kurzbezeichnung</t>
  </si>
  <si>
    <t>Code</t>
  </si>
  <si>
    <t>Verkaufsysteme</t>
  </si>
  <si>
    <t>Plattform</t>
  </si>
  <si>
    <t>Elektronik</t>
  </si>
  <si>
    <t>Schlüsselformen</t>
  </si>
  <si>
    <t>Registrierung</t>
  </si>
  <si>
    <t>LABEL</t>
  </si>
  <si>
    <t>Spalte1</t>
  </si>
  <si>
    <t>Spalte2</t>
  </si>
  <si>
    <t>Srachcodes</t>
  </si>
  <si>
    <t>Labelposition</t>
  </si>
  <si>
    <t>Labeltuernummer</t>
  </si>
  <si>
    <t>Tür-Nr.</t>
  </si>
  <si>
    <t>Labelzylinderartikelnummer</t>
  </si>
  <si>
    <t>Labelzylinderlänge</t>
  </si>
  <si>
    <t>Labelanzahl</t>
  </si>
  <si>
    <t>Labelkundennummer</t>
  </si>
  <si>
    <t>Labelfachpartner</t>
  </si>
  <si>
    <t>Labelobjekt</t>
  </si>
  <si>
    <t>Labelbestellnummer</t>
  </si>
  <si>
    <t>Labelsystem</t>
  </si>
  <si>
    <t>Labelmechatronik</t>
  </si>
  <si>
    <t>Labelregistriert</t>
  </si>
  <si>
    <t>Labelbezeichnung</t>
  </si>
  <si>
    <t>Labeltuerraumbezeichnung</t>
  </si>
  <si>
    <t>Labelzusatzbezeichnung</t>
  </si>
  <si>
    <t>Labelfarbcode</t>
  </si>
  <si>
    <t>S  c  h  l  ü  s  s  e  l</t>
  </si>
  <si>
    <t>Labelanlagenr</t>
  </si>
  <si>
    <t>Labels__c__h__l__ü__s__e__l</t>
  </si>
  <si>
    <t>Labelz__y__l__i__n__d__e__r</t>
  </si>
  <si>
    <t>numéro de porte</t>
  </si>
  <si>
    <t>désignation porte/chambre</t>
  </si>
  <si>
    <t>code article du cylindre</t>
  </si>
  <si>
    <t>longueur cylindre  (mm)</t>
  </si>
  <si>
    <t>nombre</t>
  </si>
  <si>
    <t>distributeur:</t>
  </si>
  <si>
    <t>plan de combinaison:</t>
  </si>
  <si>
    <t>système:</t>
  </si>
  <si>
    <t>mécatronique:</t>
  </si>
  <si>
    <t>immatriculé:</t>
  </si>
  <si>
    <t>désignation</t>
  </si>
  <si>
    <t>désignation supplémentaire</t>
  </si>
  <si>
    <t>code couleur</t>
  </si>
  <si>
    <t>position</t>
  </si>
  <si>
    <t>Objet</t>
  </si>
  <si>
    <t>numéro de commande:</t>
  </si>
  <si>
    <t>numéro client:</t>
  </si>
  <si>
    <t xml:space="preserve">c  y  l  i  n  d  r  e  s </t>
  </si>
  <si>
    <t>c  l  é  s</t>
  </si>
  <si>
    <t>Labelschluesselform</t>
  </si>
  <si>
    <t>forme clé:</t>
  </si>
  <si>
    <t>posizione</t>
  </si>
  <si>
    <t>Captionbuttonnewkey</t>
  </si>
  <si>
    <t>Captionbuttonnewcyl</t>
  </si>
  <si>
    <t>Neue Schlüsselseite anlegen</t>
  </si>
  <si>
    <t>Neue Zylinderseite anlegen</t>
  </si>
  <si>
    <t/>
  </si>
  <si>
    <t>Integra (DESFire)</t>
  </si>
  <si>
    <t>Integra (Advant)</t>
  </si>
  <si>
    <t>KEK PC (EM4450)</t>
  </si>
  <si>
    <t>KEK Home (EM4450)</t>
  </si>
  <si>
    <t>Farbk. Lang</t>
  </si>
  <si>
    <t>TextFarbk. Trapez</t>
  </si>
  <si>
    <t>TextFarbk. Lang</t>
  </si>
  <si>
    <t>TextRund</t>
  </si>
  <si>
    <t>TextTrapez</t>
  </si>
  <si>
    <t>TextLang</t>
  </si>
  <si>
    <t>Textextralang</t>
  </si>
  <si>
    <t>Extra Lang</t>
  </si>
  <si>
    <t>Textrechteck</t>
  </si>
  <si>
    <t>TextKEKlang</t>
  </si>
  <si>
    <t>Textkekextralang</t>
  </si>
  <si>
    <t>Textverschiedene</t>
  </si>
  <si>
    <t>textja</t>
  </si>
  <si>
    <t>Textnein</t>
  </si>
  <si>
    <t>oui</t>
  </si>
  <si>
    <t>non</t>
  </si>
  <si>
    <t>capuchons de couleur Trapèze</t>
  </si>
  <si>
    <t>capuchons de couleur Longue</t>
  </si>
  <si>
    <t>trapèze</t>
  </si>
  <si>
    <t>ronde</t>
  </si>
  <si>
    <t>longue</t>
  </si>
  <si>
    <t>extra-longue</t>
  </si>
  <si>
    <t>rectangulaire</t>
  </si>
  <si>
    <t>KEK longue</t>
  </si>
  <si>
    <t>KEK extra-longue</t>
  </si>
  <si>
    <t>divers</t>
  </si>
  <si>
    <t>Labelsprache</t>
  </si>
  <si>
    <t>Sprache</t>
  </si>
  <si>
    <t>Langue</t>
  </si>
  <si>
    <t>créer nouvelle page clé</t>
  </si>
  <si>
    <t>créer nouvelle page cylindre</t>
  </si>
  <si>
    <t>numero cliente:</t>
  </si>
  <si>
    <t>meccatronica:</t>
  </si>
  <si>
    <t>commerciante:</t>
  </si>
  <si>
    <t>proprietà:</t>
  </si>
  <si>
    <t>numero dell'ordine:</t>
  </si>
  <si>
    <t>piano di chiusura:</t>
  </si>
  <si>
    <t>sistema:</t>
  </si>
  <si>
    <t>forma della chiave:</t>
  </si>
  <si>
    <t>c i l i n d r o</t>
  </si>
  <si>
    <t>c h i a v e</t>
  </si>
  <si>
    <t>nuova pagina chiave</t>
  </si>
  <si>
    <t>nuova pagina cilindro</t>
  </si>
  <si>
    <t>N° della porta</t>
  </si>
  <si>
    <t>denominazione porta / vano</t>
  </si>
  <si>
    <t>cilindro articolo</t>
  </si>
  <si>
    <t>lungezza in mm</t>
  </si>
  <si>
    <t>quantità</t>
  </si>
  <si>
    <t>registrato:</t>
  </si>
  <si>
    <t>No</t>
  </si>
  <si>
    <t>Si</t>
  </si>
  <si>
    <t>codice colore</t>
  </si>
  <si>
    <t>denominazione</t>
  </si>
  <si>
    <t>den. aggiuntiva</t>
  </si>
  <si>
    <t>cappucci a trapezio colorato</t>
  </si>
  <si>
    <t>cappucci a lungo colorato</t>
  </si>
  <si>
    <t>tondo</t>
  </si>
  <si>
    <t>trapezio</t>
  </si>
  <si>
    <t>lungo</t>
  </si>
  <si>
    <t>extra-lungo</t>
  </si>
  <si>
    <t>rettangolo</t>
  </si>
  <si>
    <t>KEK lungo</t>
  </si>
  <si>
    <t>KEK extra-lungo</t>
  </si>
  <si>
    <t>diverso</t>
  </si>
  <si>
    <t>Lingua</t>
  </si>
  <si>
    <t>Customer no.:</t>
  </si>
  <si>
    <t>Dealer:</t>
  </si>
  <si>
    <t>Object:</t>
  </si>
  <si>
    <t>Order no.:</t>
  </si>
  <si>
    <t>Master key plan no.:</t>
  </si>
  <si>
    <t>Systems:</t>
  </si>
  <si>
    <t>Mechatronics:</t>
  </si>
  <si>
    <t>Key-shape:</t>
  </si>
  <si>
    <t>Registered:</t>
  </si>
  <si>
    <t>Door no.</t>
  </si>
  <si>
    <t>Door or room designation</t>
  </si>
  <si>
    <t>Cylinder Article no.</t>
  </si>
  <si>
    <t>Cylinder length (mm)</t>
  </si>
  <si>
    <t>Quantity</t>
  </si>
  <si>
    <t>Designation</t>
  </si>
  <si>
    <t>Additional designation</t>
  </si>
  <si>
    <t>Colour code</t>
  </si>
  <si>
    <t xml:space="preserve">C  y  l  i  n  d  e  r </t>
  </si>
  <si>
    <t>K  e  y</t>
  </si>
  <si>
    <t>Creating new key page</t>
  </si>
  <si>
    <t>Creating new cylinder page</t>
  </si>
  <si>
    <t>Language</t>
  </si>
  <si>
    <t>Yes</t>
  </si>
  <si>
    <t xml:space="preserve">color cap Trapeze </t>
  </si>
  <si>
    <t>color cap long</t>
  </si>
  <si>
    <t>Round</t>
  </si>
  <si>
    <t>Trapeze</t>
  </si>
  <si>
    <t>Long</t>
  </si>
  <si>
    <t>Extra-Long</t>
  </si>
  <si>
    <t>Rectangle</t>
  </si>
  <si>
    <t>KEK  Long</t>
  </si>
  <si>
    <t>KEK Extra-Long</t>
  </si>
  <si>
    <t>Various</t>
  </si>
  <si>
    <t>Labelschliessplan</t>
  </si>
  <si>
    <t>Schliessplan</t>
  </si>
  <si>
    <t>plan de combinaison</t>
  </si>
  <si>
    <t>piano di chiusura</t>
  </si>
  <si>
    <t>Masterkeyplan</t>
  </si>
  <si>
    <t>Färbung</t>
  </si>
  <si>
    <t xml:space="preserve">A </t>
  </si>
  <si>
    <t xml:space="preserve">B </t>
  </si>
  <si>
    <t>Labelfaerbung</t>
  </si>
  <si>
    <t>A (aussen)</t>
  </si>
  <si>
    <t>B (innen)</t>
  </si>
  <si>
    <t>couleur</t>
  </si>
  <si>
    <t>Color</t>
  </si>
  <si>
    <t>colore</t>
  </si>
  <si>
    <t>Labelaussen</t>
  </si>
  <si>
    <t>Labelinnen</t>
  </si>
  <si>
    <t>A (exteriéur)</t>
  </si>
  <si>
    <t>B (intérieur)</t>
  </si>
  <si>
    <t>A (esterno)</t>
  </si>
  <si>
    <t>B (interno)</t>
  </si>
  <si>
    <t>A (external)</t>
  </si>
  <si>
    <t>B (inside)</t>
  </si>
  <si>
    <t>Eine neue Schlüsselseite anfügen</t>
  </si>
  <si>
    <t>Labelaskfornewkeypage</t>
  </si>
  <si>
    <t>Ajouter une nouvelle page clé</t>
  </si>
  <si>
    <t>Labelaskfornewcylpage</t>
  </si>
  <si>
    <t>Eine neue Zylinderseite anfügen</t>
  </si>
  <si>
    <t>Ajouter une nouvelle page cylindres</t>
  </si>
  <si>
    <t>Aggiungi una nuova pagina chiave</t>
  </si>
  <si>
    <t>Aggiungi una nuova pagina del cilindro</t>
  </si>
  <si>
    <t>Add a new key page</t>
  </si>
  <si>
    <t>Add a new cylinder page</t>
  </si>
  <si>
    <t>6000 FP2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</si>
</sst>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hair">
        <color indexed="63"/>
      </left>
      <right style="hair">
        <color indexed="63"/>
      </right>
      <top/>
      <bottom style="thin">
        <color indexed="63"/>
      </bottom>
      <diagonal/>
    </border>
    <border>
      <left style="hair">
        <color indexed="63"/>
      </left>
      <right style="thin">
        <color indexed="64"/>
      </right>
      <top style="thin">
        <color indexed="63"/>
      </top>
      <bottom/>
      <diagonal/>
    </border>
    <border>
      <left style="hair">
        <color indexed="63"/>
      </left>
      <right style="thin">
        <color indexed="64"/>
      </right>
      <top/>
      <bottom/>
      <diagonal/>
    </border>
    <border>
      <left style="hair">
        <color indexed="63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hair">
        <color indexed="63"/>
      </right>
      <top style="thin">
        <color indexed="63"/>
      </top>
      <bottom/>
      <diagonal/>
    </border>
    <border>
      <left style="thin">
        <color indexed="63"/>
      </left>
      <right style="hair">
        <color indexed="63"/>
      </right>
      <top/>
      <bottom/>
      <diagonal/>
    </border>
    <border>
      <left style="thin">
        <color indexed="63"/>
      </left>
      <right style="hair">
        <color indexed="63"/>
      </right>
      <top/>
      <bottom style="thin">
        <color indexed="63"/>
      </bottom>
      <diagonal/>
    </border>
    <border>
      <left style="thin">
        <color indexed="64"/>
      </left>
      <right style="hair">
        <color indexed="63"/>
      </right>
      <top style="thin">
        <color indexed="64"/>
      </top>
      <bottom/>
      <diagonal/>
    </border>
    <border>
      <left style="thin">
        <color indexed="64"/>
      </left>
      <right style="hair">
        <color indexed="63"/>
      </right>
      <top/>
      <bottom/>
      <diagonal/>
    </border>
    <border>
      <left style="hair">
        <color indexed="63"/>
      </left>
      <right style="thin">
        <color indexed="63"/>
      </right>
      <top style="thin">
        <color indexed="63"/>
      </top>
      <bottom/>
      <diagonal/>
    </border>
    <border>
      <left style="hair">
        <color indexed="63"/>
      </left>
      <right style="thin">
        <color indexed="63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3"/>
      </left>
      <right style="thin">
        <color indexed="63"/>
      </right>
      <top style="thin">
        <color indexed="64"/>
      </top>
      <bottom/>
      <diagonal/>
    </border>
    <border>
      <left style="hair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3"/>
      </right>
      <top/>
      <bottom style="thin">
        <color indexed="64"/>
      </bottom>
      <diagonal/>
    </border>
    <border>
      <left/>
      <right style="thin">
        <color indexed="63"/>
      </right>
      <top style="thin">
        <color indexed="64"/>
      </top>
      <bottom style="thin">
        <color indexed="64"/>
      </bottom>
      <diagonal/>
    </border>
    <border>
      <left style="hair">
        <color indexed="63"/>
      </left>
      <right style="thin">
        <color indexed="63"/>
      </right>
      <top/>
      <bottom style="thin">
        <color indexed="64"/>
      </bottom>
      <diagonal/>
    </border>
    <border>
      <left style="hair">
        <color indexed="63"/>
      </left>
      <right style="hair">
        <color indexed="63"/>
      </right>
      <top style="thin">
        <color indexed="64"/>
      </top>
      <bottom/>
      <diagonal/>
    </border>
    <border>
      <left style="thin">
        <color indexed="63"/>
      </left>
      <right style="hair">
        <color indexed="63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3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9" fillId="0" borderId="0"/>
    <xf numFmtId="0" fontId="6" fillId="0" borderId="0"/>
    <xf numFmtId="0" fontId="6" fillId="0" borderId="0"/>
  </cellStyleXfs>
  <cellXfs count="163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0" xfId="0" applyProtection="1">
      <protection locked="0"/>
    </xf>
    <xf numFmtId="49" fontId="6" fillId="0" borderId="3" xfId="0" applyNumberFormat="1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6" fillId="3" borderId="6" xfId="0" applyFont="1" applyFill="1" applyBorder="1" applyProtection="1"/>
    <xf numFmtId="0" fontId="0" fillId="0" borderId="0" xfId="0" applyProtection="1"/>
    <xf numFmtId="0" fontId="0" fillId="3" borderId="7" xfId="0" applyFill="1" applyBorder="1" applyProtection="1"/>
    <xf numFmtId="49" fontId="6" fillId="3" borderId="0" xfId="0" applyNumberFormat="1" applyFont="1" applyFill="1" applyBorder="1" applyAlignment="1" applyProtection="1">
      <alignment horizontal="right"/>
    </xf>
    <xf numFmtId="0" fontId="6" fillId="3" borderId="0" xfId="0" applyFont="1" applyFill="1" applyBorder="1" applyProtection="1"/>
    <xf numFmtId="0" fontId="0" fillId="3" borderId="7" xfId="0" applyFill="1" applyBorder="1" applyAlignment="1" applyProtection="1"/>
    <xf numFmtId="49" fontId="6" fillId="3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/>
    <xf numFmtId="49" fontId="3" fillId="3" borderId="0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left"/>
    </xf>
    <xf numFmtId="0" fontId="0" fillId="3" borderId="0" xfId="0" applyFill="1" applyBorder="1" applyProtection="1"/>
    <xf numFmtId="49" fontId="3" fillId="3" borderId="0" xfId="0" applyNumberFormat="1" applyFont="1" applyFill="1" applyBorder="1" applyAlignment="1" applyProtection="1">
      <alignment horizontal="left"/>
    </xf>
    <xf numFmtId="49" fontId="0" fillId="3" borderId="0" xfId="0" applyNumberFormat="1" applyFill="1" applyBorder="1" applyProtection="1"/>
    <xf numFmtId="0" fontId="0" fillId="3" borderId="8" xfId="0" applyFill="1" applyBorder="1" applyAlignment="1" applyProtection="1"/>
    <xf numFmtId="0" fontId="0" fillId="3" borderId="9" xfId="0" applyFill="1" applyBorder="1" applyAlignment="1" applyProtection="1"/>
    <xf numFmtId="0" fontId="1" fillId="0" borderId="0" xfId="0" applyFont="1" applyBorder="1" applyAlignment="1">
      <alignment horizontal="left"/>
    </xf>
    <xf numFmtId="0" fontId="0" fillId="3" borderId="0" xfId="0" applyFill="1" applyBorder="1" applyAlignment="1" applyProtection="1"/>
    <xf numFmtId="0" fontId="0" fillId="0" borderId="0" xfId="0" applyBorder="1" applyProtection="1"/>
    <xf numFmtId="0" fontId="1" fillId="0" borderId="0" xfId="0" applyFont="1" applyBorder="1"/>
    <xf numFmtId="0" fontId="1" fillId="0" borderId="1" xfId="1" applyFont="1" applyBorder="1"/>
    <xf numFmtId="0" fontId="1" fillId="0" borderId="2" xfId="1" applyFont="1" applyBorder="1"/>
    <xf numFmtId="0" fontId="1" fillId="0" borderId="35" xfId="0" applyFont="1" applyBorder="1"/>
    <xf numFmtId="0" fontId="1" fillId="0" borderId="0" xfId="1" applyFont="1" applyBorder="1"/>
    <xf numFmtId="0" fontId="6" fillId="0" borderId="0" xfId="0" applyFont="1"/>
    <xf numFmtId="0" fontId="6" fillId="0" borderId="0" xfId="0" applyFont="1" applyBorder="1"/>
    <xf numFmtId="0" fontId="0" fillId="0" borderId="37" xfId="0" applyBorder="1"/>
    <xf numFmtId="0" fontId="1" fillId="0" borderId="36" xfId="0" applyFont="1" applyBorder="1"/>
    <xf numFmtId="0" fontId="10" fillId="8" borderId="38" xfId="0" applyFont="1" applyFill="1" applyBorder="1"/>
    <xf numFmtId="0" fontId="10" fillId="8" borderId="0" xfId="0" applyFont="1" applyFill="1" applyBorder="1"/>
    <xf numFmtId="0" fontId="11" fillId="8" borderId="0" xfId="0" applyFont="1" applyFill="1"/>
    <xf numFmtId="0" fontId="0" fillId="0" borderId="0" xfId="0" applyFill="1" applyBorder="1" applyAlignment="1" applyProtection="1">
      <alignment horizontal="right" vertical="center"/>
    </xf>
    <xf numFmtId="0" fontId="0" fillId="3" borderId="7" xfId="0" applyNumberFormat="1" applyFill="1" applyBorder="1" applyProtection="1"/>
    <xf numFmtId="0" fontId="6" fillId="3" borderId="7" xfId="0" applyNumberFormat="1" applyFont="1" applyFill="1" applyBorder="1" applyProtection="1"/>
    <xf numFmtId="0" fontId="6" fillId="3" borderId="0" xfId="0" applyFont="1" applyFill="1" applyBorder="1" applyAlignment="1" applyProtection="1">
      <alignment horizontal="right"/>
    </xf>
    <xf numFmtId="0" fontId="6" fillId="3" borderId="0" xfId="0" applyNumberFormat="1" applyFont="1" applyFill="1" applyBorder="1" applyAlignment="1" applyProtection="1">
      <alignment horizontal="right"/>
    </xf>
    <xf numFmtId="0" fontId="1" fillId="0" borderId="1" xfId="1" applyFont="1" applyFill="1" applyBorder="1"/>
    <xf numFmtId="49" fontId="0" fillId="0" borderId="3" xfId="0" applyNumberFormat="1" applyBorder="1" applyAlignment="1" applyProtection="1">
      <alignment horizontal="left"/>
      <protection locked="0"/>
    </xf>
    <xf numFmtId="2" fontId="6" fillId="0" borderId="3" xfId="0" applyNumberFormat="1" applyFont="1" applyBorder="1" applyAlignment="1" applyProtection="1">
      <alignment horizontal="left"/>
      <protection locked="0"/>
    </xf>
    <xf numFmtId="0" fontId="7" fillId="0" borderId="45" xfId="0" applyFont="1" applyBorder="1" applyAlignment="1" applyProtection="1">
      <alignment horizontal="center" vertical="center"/>
      <protection locked="0"/>
    </xf>
    <xf numFmtId="49" fontId="6" fillId="9" borderId="3" xfId="0" applyNumberFormat="1" applyFont="1" applyFill="1" applyBorder="1" applyAlignment="1" applyProtection="1">
      <alignment horizontal="left"/>
      <protection locked="0"/>
    </xf>
    <xf numFmtId="2" fontId="6" fillId="9" borderId="3" xfId="0" applyNumberFormat="1" applyFont="1" applyFill="1" applyBorder="1" applyAlignment="1" applyProtection="1">
      <alignment horizontal="left"/>
      <protection locked="0"/>
    </xf>
    <xf numFmtId="49" fontId="0" fillId="9" borderId="3" xfId="0" applyNumberFormat="1" applyFill="1" applyBorder="1" applyAlignment="1" applyProtection="1">
      <alignment horizontal="left"/>
      <protection locked="0"/>
    </xf>
    <xf numFmtId="0" fontId="7" fillId="9" borderId="45" xfId="0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9" borderId="5" xfId="0" applyFont="1" applyFill="1" applyBorder="1" applyAlignment="1" applyProtection="1">
      <alignment horizontal="center" vertical="center"/>
      <protection locked="0"/>
    </xf>
    <xf numFmtId="49" fontId="0" fillId="0" borderId="39" xfId="0" applyNumberFormat="1" applyFill="1" applyBorder="1" applyAlignment="1" applyProtection="1">
      <alignment horizontal="left"/>
      <protection locked="0"/>
    </xf>
    <xf numFmtId="49" fontId="6" fillId="0" borderId="39" xfId="0" applyNumberFormat="1" applyFont="1" applyFill="1" applyBorder="1" applyAlignment="1" applyProtection="1">
      <alignment horizontal="left"/>
      <protection locked="0"/>
    </xf>
    <xf numFmtId="2" fontId="6" fillId="0" borderId="39" xfId="0" applyNumberFormat="1" applyFont="1" applyFill="1" applyBorder="1" applyAlignment="1" applyProtection="1">
      <alignment horizontal="left"/>
      <protection locked="0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2" fontId="6" fillId="9" borderId="13" xfId="0" applyNumberFormat="1" applyFont="1" applyFill="1" applyBorder="1" applyAlignment="1" applyProtection="1">
      <alignment horizontal="left"/>
      <protection locked="0"/>
    </xf>
    <xf numFmtId="2" fontId="6" fillId="0" borderId="13" xfId="0" applyNumberFormat="1" applyFont="1" applyBorder="1" applyAlignment="1" applyProtection="1">
      <alignment horizontal="left"/>
      <protection locked="0"/>
    </xf>
    <xf numFmtId="49" fontId="6" fillId="0" borderId="60" xfId="0" applyNumberFormat="1" applyFont="1" applyBorder="1" applyAlignment="1" applyProtection="1">
      <alignment horizontal="left"/>
      <protection locked="0"/>
    </xf>
    <xf numFmtId="49" fontId="0" fillId="0" borderId="60" xfId="0" applyNumberFormat="1" applyBorder="1" applyAlignment="1" applyProtection="1">
      <alignment horizontal="left"/>
      <protection locked="0"/>
    </xf>
    <xf numFmtId="2" fontId="6" fillId="0" borderId="60" xfId="0" applyNumberFormat="1" applyFont="1" applyBorder="1" applyAlignment="1" applyProtection="1">
      <alignment horizontal="left"/>
      <protection locked="0"/>
    </xf>
    <xf numFmtId="2" fontId="6" fillId="0" borderId="61" xfId="0" applyNumberFormat="1" applyFont="1" applyBorder="1" applyAlignment="1" applyProtection="1">
      <alignment horizontal="left"/>
      <protection locked="0"/>
    </xf>
    <xf numFmtId="0" fontId="7" fillId="0" borderId="63" xfId="0" applyFont="1" applyBorder="1" applyAlignment="1" applyProtection="1">
      <alignment horizontal="center" vertical="center"/>
      <protection locked="0"/>
    </xf>
    <xf numFmtId="0" fontId="7" fillId="0" borderId="56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2" fontId="6" fillId="0" borderId="47" xfId="0" applyNumberFormat="1" applyFont="1" applyFill="1" applyBorder="1" applyAlignment="1" applyProtection="1">
      <alignment horizontal="left"/>
      <protection locked="0"/>
    </xf>
    <xf numFmtId="49" fontId="0" fillId="9" borderId="10" xfId="0" applyNumberFormat="1" applyFill="1" applyBorder="1" applyAlignment="1" applyProtection="1">
      <alignment horizontal="left"/>
      <protection locked="0"/>
    </xf>
    <xf numFmtId="49" fontId="6" fillId="9" borderId="10" xfId="0" applyNumberFormat="1" applyFont="1" applyFill="1" applyBorder="1" applyAlignment="1" applyProtection="1">
      <alignment horizontal="left"/>
      <protection locked="0"/>
    </xf>
    <xf numFmtId="2" fontId="6" fillId="9" borderId="10" xfId="0" applyNumberFormat="1" applyFont="1" applyFill="1" applyBorder="1" applyAlignment="1" applyProtection="1">
      <alignment horizontal="left"/>
      <protection locked="0"/>
    </xf>
    <xf numFmtId="2" fontId="6" fillId="9" borderId="34" xfId="0" applyNumberFormat="1" applyFont="1" applyFill="1" applyBorder="1" applyAlignment="1" applyProtection="1">
      <alignment horizontal="left"/>
      <protection locked="0"/>
    </xf>
    <xf numFmtId="0" fontId="7" fillId="9" borderId="46" xfId="0" applyFont="1" applyFill="1" applyBorder="1" applyAlignment="1" applyProtection="1">
      <alignment horizontal="center" vertical="center"/>
      <protection locked="0"/>
    </xf>
    <xf numFmtId="0" fontId="7" fillId="9" borderId="11" xfId="0" applyFont="1" applyFill="1" applyBorder="1" applyAlignment="1" applyProtection="1">
      <alignment horizontal="center" vertical="center"/>
      <protection locked="0"/>
    </xf>
    <xf numFmtId="0" fontId="4" fillId="6" borderId="58" xfId="2" applyNumberFormat="1" applyFont="1" applyFill="1" applyBorder="1" applyAlignment="1" applyProtection="1">
      <alignment horizontal="center" vertical="center" wrapText="1"/>
    </xf>
    <xf numFmtId="0" fontId="4" fillId="6" borderId="55" xfId="2" applyNumberFormat="1" applyFont="1" applyFill="1" applyBorder="1" applyAlignment="1" applyProtection="1">
      <alignment horizontal="center" vertical="center" wrapText="1"/>
    </xf>
    <xf numFmtId="49" fontId="0" fillId="0" borderId="23" xfId="0" applyNumberFormat="1" applyBorder="1" applyAlignment="1" applyProtection="1">
      <alignment horizontal="center" vertical="center" textRotation="90"/>
      <protection locked="0"/>
    </xf>
    <xf numFmtId="49" fontId="6" fillId="0" borderId="15" xfId="0" applyNumberFormat="1" applyFont="1" applyBorder="1" applyAlignment="1" applyProtection="1">
      <alignment horizontal="center" vertical="center" textRotation="90"/>
      <protection locked="0"/>
    </xf>
    <xf numFmtId="49" fontId="6" fillId="0" borderId="20" xfId="0" applyNumberFormat="1" applyFont="1" applyBorder="1" applyAlignment="1" applyProtection="1">
      <alignment horizontal="center" vertical="center" textRotation="90"/>
      <protection locked="0"/>
    </xf>
    <xf numFmtId="0" fontId="6" fillId="4" borderId="16" xfId="0" applyFont="1" applyFill="1" applyBorder="1" applyAlignment="1" applyProtection="1">
      <alignment horizontal="right" vertical="center"/>
    </xf>
    <xf numFmtId="0" fontId="6" fillId="5" borderId="16" xfId="0" applyFont="1" applyFill="1" applyBorder="1" applyAlignment="1" applyProtection="1">
      <alignment horizontal="right" vertical="center"/>
    </xf>
    <xf numFmtId="0" fontId="0" fillId="2" borderId="16" xfId="0" applyFill="1" applyBorder="1" applyAlignment="1" applyProtection="1">
      <alignment horizontal="right" vertical="center"/>
    </xf>
    <xf numFmtId="49" fontId="0" fillId="3" borderId="68" xfId="0" applyNumberFormat="1" applyFill="1" applyBorder="1" applyAlignment="1" applyProtection="1">
      <alignment textRotation="90"/>
      <protection locked="0"/>
    </xf>
    <xf numFmtId="0" fontId="0" fillId="0" borderId="53" xfId="0" applyBorder="1" applyAlignment="1"/>
    <xf numFmtId="0" fontId="0" fillId="0" borderId="64" xfId="0" applyBorder="1" applyAlignment="1"/>
    <xf numFmtId="49" fontId="0" fillId="3" borderId="70" xfId="0" applyNumberFormat="1" applyFill="1" applyBorder="1" applyAlignment="1" applyProtection="1">
      <alignment textRotation="90"/>
      <protection locked="0"/>
    </xf>
    <xf numFmtId="0" fontId="0" fillId="0" borderId="54" xfId="0" applyBorder="1" applyAlignment="1"/>
    <xf numFmtId="0" fontId="0" fillId="0" borderId="65" xfId="0" applyBorder="1" applyAlignment="1"/>
    <xf numFmtId="49" fontId="6" fillId="0" borderId="43" xfId="0" applyNumberFormat="1" applyFont="1" applyBorder="1" applyAlignment="1" applyProtection="1">
      <alignment horizontal="left" textRotation="90"/>
      <protection locked="0"/>
    </xf>
    <xf numFmtId="49" fontId="6" fillId="0" borderId="18" xfId="0" applyNumberFormat="1" applyFont="1" applyBorder="1" applyAlignment="1" applyProtection="1">
      <alignment horizontal="left" textRotation="90"/>
      <protection locked="0"/>
    </xf>
    <xf numFmtId="49" fontId="6" fillId="0" borderId="19" xfId="0" applyNumberFormat="1" applyFont="1" applyBorder="1" applyAlignment="1" applyProtection="1">
      <alignment horizontal="left" textRotation="90"/>
      <protection locked="0"/>
    </xf>
    <xf numFmtId="49" fontId="6" fillId="0" borderId="43" xfId="0" applyNumberFormat="1" applyFont="1" applyFill="1" applyBorder="1" applyAlignment="1" applyProtection="1">
      <alignment horizontal="left" textRotation="90"/>
      <protection locked="0"/>
    </xf>
    <xf numFmtId="49" fontId="6" fillId="0" borderId="18" xfId="0" applyNumberFormat="1" applyFont="1" applyFill="1" applyBorder="1" applyAlignment="1" applyProtection="1">
      <alignment horizontal="left" textRotation="90"/>
      <protection locked="0"/>
    </xf>
    <xf numFmtId="49" fontId="6" fillId="0" borderId="19" xfId="0" applyNumberFormat="1" applyFont="1" applyFill="1" applyBorder="1" applyAlignment="1" applyProtection="1">
      <alignment horizontal="left" textRotation="90"/>
      <protection locked="0"/>
    </xf>
    <xf numFmtId="49" fontId="6" fillId="0" borderId="15" xfId="0" applyNumberFormat="1" applyFont="1" applyBorder="1" applyAlignment="1" applyProtection="1">
      <alignment horizontal="left" textRotation="90"/>
      <protection locked="0"/>
    </xf>
    <xf numFmtId="49" fontId="6" fillId="0" borderId="51" xfId="0" applyNumberFormat="1" applyFont="1" applyFill="1" applyBorder="1" applyAlignment="1" applyProtection="1">
      <alignment horizontal="left" textRotation="90"/>
      <protection locked="0"/>
    </xf>
    <xf numFmtId="49" fontId="6" fillId="0" borderId="21" xfId="0" applyNumberFormat="1" applyFont="1" applyFill="1" applyBorder="1" applyAlignment="1" applyProtection="1">
      <alignment horizontal="left" textRotation="90"/>
      <protection locked="0"/>
    </xf>
    <xf numFmtId="49" fontId="6" fillId="0" borderId="22" xfId="0" applyNumberFormat="1" applyFont="1" applyFill="1" applyBorder="1" applyAlignment="1" applyProtection="1">
      <alignment horizontal="left" textRotation="90"/>
      <protection locked="0"/>
    </xf>
    <xf numFmtId="49" fontId="6" fillId="0" borderId="20" xfId="0" applyNumberFormat="1" applyFont="1" applyBorder="1" applyAlignment="1" applyProtection="1">
      <alignment horizontal="left" textRotation="90"/>
      <protection locked="0"/>
    </xf>
    <xf numFmtId="49" fontId="6" fillId="0" borderId="21" xfId="0" applyNumberFormat="1" applyFont="1" applyBorder="1" applyAlignment="1" applyProtection="1">
      <alignment horizontal="left" textRotation="90"/>
      <protection locked="0"/>
    </xf>
    <xf numFmtId="49" fontId="6" fillId="0" borderId="22" xfId="0" applyNumberFormat="1" applyFont="1" applyBorder="1" applyAlignment="1" applyProtection="1">
      <alignment horizontal="left" textRotation="90"/>
      <protection locked="0"/>
    </xf>
    <xf numFmtId="1" fontId="6" fillId="0" borderId="15" xfId="0" applyNumberFormat="1" applyFont="1" applyBorder="1" applyAlignment="1" applyProtection="1">
      <alignment horizontal="center" vertical="center" textRotation="90"/>
      <protection locked="0"/>
    </xf>
    <xf numFmtId="1" fontId="6" fillId="0" borderId="19" xfId="0" applyNumberFormat="1" applyFont="1" applyBorder="1" applyAlignment="1" applyProtection="1">
      <alignment horizontal="center" vertical="center" textRotation="90"/>
      <protection locked="0"/>
    </xf>
    <xf numFmtId="49" fontId="2" fillId="3" borderId="30" xfId="0" applyNumberFormat="1" applyFont="1" applyFill="1" applyBorder="1" applyAlignment="1" applyProtection="1">
      <alignment horizontal="center"/>
    </xf>
    <xf numFmtId="49" fontId="2" fillId="3" borderId="6" xfId="0" applyNumberFormat="1" applyFont="1" applyFill="1" applyBorder="1" applyAlignment="1" applyProtection="1">
      <alignment horizontal="center"/>
    </xf>
    <xf numFmtId="0" fontId="3" fillId="7" borderId="31" xfId="0" applyFont="1" applyFill="1" applyBorder="1" applyAlignment="1" applyProtection="1">
      <alignment horizontal="center" textRotation="90"/>
    </xf>
    <xf numFmtId="0" fontId="3" fillId="7" borderId="29" xfId="0" applyFont="1" applyFill="1" applyBorder="1" applyAlignment="1" applyProtection="1">
      <alignment horizontal="center" textRotation="90"/>
    </xf>
    <xf numFmtId="0" fontId="3" fillId="7" borderId="32" xfId="0" applyFont="1" applyFill="1" applyBorder="1" applyAlignment="1" applyProtection="1">
      <alignment horizontal="center" textRotation="90"/>
    </xf>
    <xf numFmtId="49" fontId="6" fillId="0" borderId="44" xfId="0" applyNumberFormat="1" applyFont="1" applyFill="1" applyBorder="1" applyAlignment="1" applyProtection="1">
      <alignment horizontal="left" textRotation="90"/>
      <protection locked="0"/>
    </xf>
    <xf numFmtId="49" fontId="6" fillId="0" borderId="24" xfId="0" applyNumberFormat="1" applyFont="1" applyFill="1" applyBorder="1" applyAlignment="1" applyProtection="1">
      <alignment horizontal="left" textRotation="90"/>
      <protection locked="0"/>
    </xf>
    <xf numFmtId="49" fontId="6" fillId="0" borderId="25" xfId="0" applyNumberFormat="1" applyFont="1" applyFill="1" applyBorder="1" applyAlignment="1" applyProtection="1">
      <alignment horizontal="left" textRotation="90"/>
      <protection locked="0"/>
    </xf>
    <xf numFmtId="0" fontId="3" fillId="7" borderId="28" xfId="0" applyFont="1" applyFill="1" applyBorder="1" applyAlignment="1" applyProtection="1">
      <alignment horizontal="center" textRotation="90"/>
    </xf>
    <xf numFmtId="49" fontId="12" fillId="3" borderId="71" xfId="0" applyNumberFormat="1" applyFont="1" applyFill="1" applyBorder="1" applyAlignment="1" applyProtection="1">
      <alignment horizontal="left" vertical="center" indent="1"/>
      <protection locked="0"/>
    </xf>
    <xf numFmtId="0" fontId="0" fillId="0" borderId="45" xfId="0" applyBorder="1" applyAlignment="1">
      <alignment horizontal="left"/>
    </xf>
    <xf numFmtId="49" fontId="6" fillId="3" borderId="71" xfId="0" applyNumberFormat="1" applyFont="1" applyFill="1" applyBorder="1" applyAlignment="1" applyProtection="1">
      <alignment horizontal="left" vertical="center" indent="1"/>
      <protection locked="0"/>
    </xf>
    <xf numFmtId="0" fontId="6" fillId="0" borderId="71" xfId="0" applyFont="1" applyBorder="1" applyAlignment="1" applyProtection="1">
      <alignment horizontal="left" vertical="center" indent="1"/>
      <protection locked="0"/>
    </xf>
    <xf numFmtId="0" fontId="6" fillId="3" borderId="71" xfId="0" applyFont="1" applyFill="1" applyBorder="1" applyAlignment="1" applyProtection="1">
      <alignment horizontal="left" vertical="center" indent="1"/>
      <protection locked="0"/>
    </xf>
    <xf numFmtId="0" fontId="0" fillId="0" borderId="45" xfId="0" applyBorder="1" applyAlignment="1">
      <alignment horizontal="left" vertical="center" indent="1"/>
    </xf>
    <xf numFmtId="49" fontId="6" fillId="3" borderId="71" xfId="0" applyNumberFormat="1" applyFont="1" applyFill="1" applyBorder="1" applyAlignment="1" applyProtection="1">
      <alignment horizontal="left" vertical="center" indent="1"/>
    </xf>
    <xf numFmtId="1" fontId="6" fillId="0" borderId="20" xfId="0" applyNumberFormat="1" applyFont="1" applyBorder="1" applyAlignment="1" applyProtection="1">
      <alignment horizontal="center" vertical="center" textRotation="90"/>
      <protection locked="0"/>
    </xf>
    <xf numFmtId="1" fontId="6" fillId="0" borderId="22" xfId="0" applyNumberFormat="1" applyFont="1" applyBorder="1" applyAlignment="1" applyProtection="1">
      <alignment horizontal="center" vertical="center" textRotation="90"/>
      <protection locked="0"/>
    </xf>
    <xf numFmtId="1" fontId="6" fillId="0" borderId="47" xfId="0" applyNumberFormat="1" applyFont="1" applyFill="1" applyBorder="1" applyAlignment="1" applyProtection="1">
      <alignment horizontal="center"/>
      <protection locked="0"/>
    </xf>
    <xf numFmtId="1" fontId="6" fillId="0" borderId="48" xfId="0" applyNumberFormat="1" applyFont="1" applyFill="1" applyBorder="1" applyAlignment="1" applyProtection="1">
      <alignment horizontal="center"/>
      <protection locked="0"/>
    </xf>
    <xf numFmtId="1" fontId="6" fillId="9" borderId="34" xfId="0" applyNumberFormat="1" applyFont="1" applyFill="1" applyBorder="1" applyAlignment="1" applyProtection="1">
      <alignment horizontal="center"/>
      <protection locked="0"/>
    </xf>
    <xf numFmtId="1" fontId="6" fillId="9" borderId="33" xfId="0" applyNumberFormat="1" applyFont="1" applyFill="1" applyBorder="1" applyAlignment="1" applyProtection="1">
      <alignment horizontal="center"/>
      <protection locked="0"/>
    </xf>
    <xf numFmtId="1" fontId="6" fillId="9" borderId="13" xfId="0" applyNumberFormat="1" applyFont="1" applyFill="1" applyBorder="1" applyAlignment="1" applyProtection="1">
      <alignment horizontal="center"/>
      <protection locked="0"/>
    </xf>
    <xf numFmtId="1" fontId="6" fillId="9" borderId="14" xfId="0" applyNumberFormat="1" applyFont="1" applyFill="1" applyBorder="1" applyAlignment="1" applyProtection="1">
      <alignment horizontal="center"/>
      <protection locked="0"/>
    </xf>
    <xf numFmtId="1" fontId="6" fillId="0" borderId="13" xfId="0" applyNumberFormat="1" applyFont="1" applyBorder="1" applyAlignment="1" applyProtection="1">
      <alignment horizontal="center"/>
      <protection locked="0"/>
    </xf>
    <xf numFmtId="1" fontId="6" fillId="0" borderId="14" xfId="0" applyNumberFormat="1" applyFont="1" applyBorder="1" applyAlignment="1" applyProtection="1">
      <alignment horizontal="center"/>
      <protection locked="0"/>
    </xf>
    <xf numFmtId="0" fontId="2" fillId="7" borderId="16" xfId="0" applyNumberFormat="1" applyFont="1" applyFill="1" applyBorder="1" applyAlignment="1" applyProtection="1">
      <alignment horizontal="right" vertical="center"/>
    </xf>
    <xf numFmtId="0" fontId="0" fillId="0" borderId="17" xfId="0" applyBorder="1" applyAlignment="1">
      <alignment horizontal="right" vertical="center"/>
    </xf>
    <xf numFmtId="1" fontId="6" fillId="0" borderId="61" xfId="0" applyNumberFormat="1" applyFont="1" applyBorder="1" applyAlignment="1" applyProtection="1">
      <alignment horizontal="center"/>
      <protection locked="0"/>
    </xf>
    <xf numFmtId="1" fontId="6" fillId="0" borderId="62" xfId="0" applyNumberFormat="1" applyFont="1" applyBorder="1" applyAlignment="1" applyProtection="1">
      <alignment horizontal="center"/>
      <protection locked="0"/>
    </xf>
    <xf numFmtId="0" fontId="4" fillId="7" borderId="28" xfId="0" applyFont="1" applyFill="1" applyBorder="1" applyAlignment="1" applyProtection="1">
      <alignment horizontal="center" textRotation="90"/>
    </xf>
    <xf numFmtId="0" fontId="4" fillId="7" borderId="42" xfId="0" applyFont="1" applyFill="1" applyBorder="1" applyAlignment="1" applyProtection="1">
      <alignment horizontal="center" textRotation="90"/>
    </xf>
    <xf numFmtId="1" fontId="6" fillId="0" borderId="23" xfId="0" applyNumberFormat="1" applyFont="1" applyBorder="1" applyAlignment="1" applyProtection="1">
      <alignment horizontal="center" vertical="center" textRotation="90"/>
      <protection locked="0"/>
    </xf>
    <xf numFmtId="1" fontId="6" fillId="0" borderId="25" xfId="0" applyNumberFormat="1" applyFont="1" applyBorder="1" applyAlignment="1" applyProtection="1">
      <alignment horizontal="center" vertical="center" textRotation="90"/>
      <protection locked="0"/>
    </xf>
    <xf numFmtId="0" fontId="2" fillId="7" borderId="16" xfId="0" applyFont="1" applyFill="1" applyBorder="1" applyAlignment="1" applyProtection="1">
      <alignment horizontal="center" vertical="center" wrapText="1"/>
    </xf>
    <xf numFmtId="0" fontId="2" fillId="7" borderId="41" xfId="0" applyFont="1" applyFill="1" applyBorder="1" applyAlignment="1" applyProtection="1">
      <alignment horizontal="center" vertical="center" wrapText="1"/>
    </xf>
    <xf numFmtId="0" fontId="4" fillId="6" borderId="16" xfId="2" applyFont="1" applyFill="1" applyBorder="1" applyAlignment="1" applyProtection="1">
      <alignment horizontal="center"/>
    </xf>
    <xf numFmtId="0" fontId="4" fillId="6" borderId="12" xfId="2" applyFont="1" applyFill="1" applyBorder="1" applyAlignment="1" applyProtection="1">
      <alignment horizontal="center"/>
    </xf>
    <xf numFmtId="0" fontId="4" fillId="6" borderId="16" xfId="2" applyFont="1" applyFill="1" applyBorder="1" applyAlignment="1" applyProtection="1">
      <alignment horizontal="center" vertical="center"/>
    </xf>
    <xf numFmtId="0" fontId="4" fillId="6" borderId="12" xfId="2" applyFont="1" applyFill="1" applyBorder="1" applyAlignment="1" applyProtection="1">
      <alignment horizontal="center" vertical="center"/>
    </xf>
    <xf numFmtId="0" fontId="3" fillId="6" borderId="59" xfId="2" applyNumberFormat="1" applyFont="1" applyFill="1" applyBorder="1" applyAlignment="1" applyProtection="1">
      <alignment vertical="center"/>
    </xf>
    <xf numFmtId="0" fontId="3" fillId="6" borderId="55" xfId="2" applyNumberFormat="1" applyFont="1" applyFill="1" applyBorder="1" applyAlignment="1" applyProtection="1">
      <alignment vertical="center"/>
    </xf>
    <xf numFmtId="0" fontId="4" fillId="6" borderId="30" xfId="2" applyNumberFormat="1" applyFont="1" applyFill="1" applyBorder="1" applyAlignment="1" applyProtection="1">
      <alignment horizontal="center"/>
    </xf>
    <xf numFmtId="0" fontId="4" fillId="0" borderId="72" xfId="0" applyFont="1" applyBorder="1" applyAlignment="1"/>
    <xf numFmtId="0" fontId="4" fillId="0" borderId="8" xfId="0" applyFont="1" applyBorder="1" applyAlignment="1"/>
    <xf numFmtId="0" fontId="4" fillId="0" borderId="58" xfId="0" applyFont="1" applyBorder="1" applyAlignment="1"/>
    <xf numFmtId="0" fontId="8" fillId="6" borderId="16" xfId="0" applyNumberFormat="1" applyFont="1" applyFill="1" applyBorder="1" applyAlignment="1" applyProtection="1">
      <alignment horizontal="center" vertical="center"/>
    </xf>
    <xf numFmtId="0" fontId="8" fillId="6" borderId="17" xfId="0" applyNumberFormat="1" applyFont="1" applyFill="1" applyBorder="1" applyAlignment="1" applyProtection="1">
      <alignment horizontal="center" vertical="center"/>
    </xf>
    <xf numFmtId="0" fontId="0" fillId="0" borderId="17" xfId="0" applyBorder="1" applyAlignment="1">
      <alignment vertical="center"/>
    </xf>
    <xf numFmtId="0" fontId="0" fillId="0" borderId="12" xfId="0" applyBorder="1" applyAlignment="1">
      <alignment vertical="center"/>
    </xf>
    <xf numFmtId="49" fontId="0" fillId="3" borderId="69" xfId="0" applyNumberFormat="1" applyFill="1" applyBorder="1" applyAlignment="1" applyProtection="1">
      <alignment textRotation="90"/>
      <protection locked="0"/>
    </xf>
    <xf numFmtId="0" fontId="0" fillId="0" borderId="66" xfId="0" applyBorder="1" applyAlignment="1"/>
    <xf numFmtId="0" fontId="0" fillId="0" borderId="67" xfId="0" applyBorder="1" applyAlignment="1"/>
    <xf numFmtId="49" fontId="6" fillId="0" borderId="23" xfId="0" applyNumberFormat="1" applyFont="1" applyBorder="1" applyAlignment="1" applyProtection="1">
      <alignment horizontal="left" textRotation="90"/>
      <protection locked="0"/>
    </xf>
    <xf numFmtId="49" fontId="6" fillId="0" borderId="24" xfId="0" applyNumberFormat="1" applyFont="1" applyBorder="1" applyAlignment="1" applyProtection="1">
      <alignment horizontal="left" textRotation="90"/>
      <protection locked="0"/>
    </xf>
    <xf numFmtId="49" fontId="6" fillId="0" borderId="25" xfId="0" applyNumberFormat="1" applyFont="1" applyBorder="1" applyAlignment="1" applyProtection="1">
      <alignment horizontal="left" textRotation="90"/>
      <protection locked="0"/>
    </xf>
    <xf numFmtId="0" fontId="8" fillId="7" borderId="26" xfId="0" applyFont="1" applyFill="1" applyBorder="1" applyAlignment="1" applyProtection="1">
      <alignment horizontal="center" vertical="center" textRotation="90"/>
    </xf>
    <xf numFmtId="0" fontId="8" fillId="7" borderId="27" xfId="0" applyFont="1" applyFill="1" applyBorder="1" applyAlignment="1" applyProtection="1">
      <alignment horizontal="center" vertical="center" textRotation="90"/>
    </xf>
    <xf numFmtId="0" fontId="8" fillId="7" borderId="40" xfId="0" applyFont="1" applyFill="1" applyBorder="1" applyAlignment="1" applyProtection="1">
      <alignment horizontal="center" vertical="center" textRotation="90"/>
    </xf>
  </cellXfs>
  <cellStyles count="4">
    <cellStyle name="Standard" xfId="0" builtinId="0"/>
    <cellStyle name="Standard 2" xfId="1"/>
    <cellStyle name="Standard 2 2" xfId="3"/>
    <cellStyle name="Standard 3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left style="medium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153715</xdr:colOff>
      <xdr:row>0</xdr:row>
      <xdr:rowOff>104775</xdr:rowOff>
    </xdr:from>
    <xdr:to>
      <xdr:col>1</xdr:col>
      <xdr:colOff>293443</xdr:colOff>
      <xdr:row>3</xdr:row>
      <xdr:rowOff>189613</xdr:rowOff>
    </xdr:to>
    <xdr:pic>
      <xdr:nvPicPr>
        <xdr:cNvPr id="6355" name="Picture 16" descr="Logokes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15" y="104775"/>
          <a:ext cx="1047404" cy="689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133350</xdr:rowOff>
        </xdr:from>
        <xdr:to>
          <xdr:col>2</xdr:col>
          <xdr:colOff>1447800</xdr:colOff>
          <xdr:row>15</xdr:row>
          <xdr:rowOff>19050</xdr:rowOff>
        </xdr:to>
        <xdr:sp macro="" textlink="">
          <xdr:nvSpPr>
            <xdr:cNvPr id="6153" name="btnNeueSchluessel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133350</xdr:rowOff>
        </xdr:from>
        <xdr:to>
          <xdr:col>4</xdr:col>
          <xdr:colOff>400050</xdr:colOff>
          <xdr:row>15</xdr:row>
          <xdr:rowOff>19050</xdr:rowOff>
        </xdr:to>
        <xdr:sp macro="" textlink="">
          <xdr:nvSpPr>
            <xdr:cNvPr id="6154" name="btnNeueZylinder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</xdr:row>
          <xdr:rowOff>9525</xdr:rowOff>
        </xdr:from>
        <xdr:to>
          <xdr:col>7</xdr:col>
          <xdr:colOff>200025</xdr:colOff>
          <xdr:row>2</xdr:row>
          <xdr:rowOff>133350</xdr:rowOff>
        </xdr:to>
        <xdr:sp macro="" textlink="">
          <xdr:nvSpPr>
            <xdr:cNvPr id="6156" name="cmdselectlanguage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3" name="TabElektronik" displayName="TabElektronik" ref="D2:E7" totalsRowShown="0" headerRowDxfId="5">
  <autoFilter ref="D2:E7"/>
  <tableColumns count="2">
    <tableColumn id="1" name="Plattform" dataDxfId="4" dataCellStyle="Standard 2"/>
    <tableColumn id="2" name="Code"/>
  </tableColumns>
  <tableStyleInfo name="TableStyleDark7" showFirstColumn="0" showLastColumn="0" showRowStripes="1" showColumnStripes="0"/>
</table>
</file>

<file path=xl/tables/table2.xml><?xml version="1.0" encoding="utf-8"?>
<table xmlns="http://schemas.openxmlformats.org/spreadsheetml/2006/main" id="6" name="TabRegistrierung" displayName="TabRegistrierung" ref="J2:K5" totalsRowShown="0" tableBorderDxfId="3">
  <autoFilter ref="J2:K5"/>
  <tableColumns count="2">
    <tableColumn id="1" name="Registriert"/>
    <tableColumn id="2" name="Code"/>
  </tableColumns>
  <tableStyleInfo name="TableStyleDark3" showFirstColumn="0" showLastColumn="0" showRowStripes="1" showColumnStripes="0"/>
</table>
</file>

<file path=xl/tables/table3.xml><?xml version="1.0" encoding="utf-8"?>
<table xmlns="http://schemas.openxmlformats.org/spreadsheetml/2006/main" id="7" name="TabTexte" displayName="TabTexte" ref="Q2:U43" totalsRowShown="0" headerRowDxfId="2">
  <autoFilter ref="Q2:U43"/>
  <tableColumns count="5">
    <tableColumn id="1" name="LABEL"/>
    <tableColumn id="2" name="DE"/>
    <tableColumn id="3" name="FR"/>
    <tableColumn id="4" name="IT"/>
    <tableColumn id="5" name="EN"/>
  </tableColumns>
  <tableStyleInfo name="TableStyleDark2" showFirstColumn="0" showLastColumn="0" showRowStripes="1" showColumnStripes="0"/>
</table>
</file>

<file path=xl/tables/table4.xml><?xml version="1.0" encoding="utf-8"?>
<table xmlns="http://schemas.openxmlformats.org/spreadsheetml/2006/main" id="10" name="TabSchluesselformen" displayName="TabSchluesselformen" ref="G2:H13" totalsRowShown="0" headerRowDxfId="1">
  <autoFilter ref="G2:H13"/>
  <tableColumns count="2">
    <tableColumn id="1" name="Schlüsselformen"/>
    <tableColumn id="2" name="Code"/>
  </tableColumns>
  <tableStyleInfo name="TableStyleDark6" showFirstColumn="0" showLastColumn="0" showRowStripes="1" showColumnStripes="0"/>
</table>
</file>

<file path=xl/tables/table5.xml><?xml version="1.0" encoding="utf-8"?>
<table xmlns="http://schemas.openxmlformats.org/spreadsheetml/2006/main" id="13" name="TabVerkaufssysteme" displayName="TabVerkaufssysteme" ref="A2:B9" totalsRowShown="0">
  <autoFilter ref="A2:B9"/>
  <sortState ref="A3:B9">
    <sortCondition descending="1" ref="A4"/>
  </sortState>
  <tableColumns count="2">
    <tableColumn id="1" name="Kurzbezeichnung"/>
    <tableColumn id="2" name="Code"/>
  </tableColumns>
  <tableStyleInfo name="TableStyleDark4" showFirstColumn="0" showLastColumn="0" showRowStripes="1" showColumnStripes="0"/>
</table>
</file>

<file path=xl/tables/table6.xml><?xml version="1.0" encoding="utf-8"?>
<table xmlns="http://schemas.openxmlformats.org/spreadsheetml/2006/main" id="1" name="TabSprachcodes" displayName="TabSprachcodes" ref="M2:N6" totalsRowShown="0">
  <autoFilter ref="M2:N6"/>
  <tableColumns count="2">
    <tableColumn id="1" name="Spalte1" dataDxfId="0"/>
    <tableColumn id="2" name="Spalte2"/>
  </tableColumns>
  <tableStyleInfo name="TableStyleDark5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1"/>
  <dimension ref="A1:AS51"/>
  <sheetViews>
    <sheetView tabSelected="1" view="pageBreakPreview" zoomScale="85" zoomScaleNormal="85" zoomScaleSheetLayoutView="85" workbookViewId="0">
      <pane xSplit="10" ySplit="19" topLeftCell="K20" activePane="bottomRight" state="frozen"/>
      <selection pane="topRight" activeCell="K1" sqref="K1"/>
      <selection pane="bottomLeft" activeCell="A20" sqref="A20"/>
      <selection pane="bottomRight" activeCell="D8" sqref="D8:E8"/>
    </sheetView>
  </sheetViews>
  <sheetFormatPr baseColWidth="10" defaultRowHeight="12.75" x14ac:dyDescent="0.2"/>
  <cols>
    <col min="1" max="1" width="13.5703125" style="8" customWidth="1"/>
    <col min="2" max="2" width="14.42578125" style="8" customWidth="1"/>
    <col min="3" max="3" width="23.42578125" style="8" customWidth="1"/>
    <col min="4" max="4" width="19" style="8" customWidth="1"/>
    <col min="5" max="5" width="10.140625" style="8" customWidth="1"/>
    <col min="6" max="6" width="10.28515625" style="8" customWidth="1"/>
    <col min="7" max="8" width="4.28515625" style="8" customWidth="1"/>
    <col min="9" max="9" width="2.85546875" style="8" customWidth="1"/>
    <col min="10" max="44" width="2.7109375" style="8" customWidth="1"/>
    <col min="45" max="45" width="2.85546875" style="8" customWidth="1"/>
    <col min="46" max="16384" width="11.42578125" style="8"/>
  </cols>
  <sheetData>
    <row r="1" spans="1:45" ht="15.75" customHeight="1" x14ac:dyDescent="0.2">
      <c r="A1" s="104" t="s">
        <v>98</v>
      </c>
      <c r="B1" s="105"/>
      <c r="C1" s="105"/>
      <c r="D1" s="7"/>
      <c r="E1" s="7"/>
      <c r="F1" s="7"/>
      <c r="G1" s="7"/>
      <c r="H1" s="7"/>
      <c r="I1" s="160" t="str">
        <f>Labels__c__h__l__ü__s__s__e__l</f>
        <v>K  e  y</v>
      </c>
      <c r="J1" s="106" t="str">
        <f>Labelzusatzbezeichnung</f>
        <v>Additional designation</v>
      </c>
      <c r="K1" s="109"/>
      <c r="L1" s="89"/>
      <c r="M1" s="92"/>
      <c r="N1" s="89"/>
      <c r="O1" s="92"/>
      <c r="P1" s="89"/>
      <c r="Q1" s="92"/>
      <c r="R1" s="89"/>
      <c r="S1" s="92"/>
      <c r="T1" s="92"/>
      <c r="U1" s="89"/>
      <c r="V1" s="92"/>
      <c r="W1" s="89"/>
      <c r="X1" s="92"/>
      <c r="Y1" s="89"/>
      <c r="Z1" s="92"/>
      <c r="AA1" s="89"/>
      <c r="AB1" s="92"/>
      <c r="AC1" s="89"/>
      <c r="AD1" s="92"/>
      <c r="AE1" s="89"/>
      <c r="AF1" s="92"/>
      <c r="AG1" s="89"/>
      <c r="AH1" s="92"/>
      <c r="AI1" s="89"/>
      <c r="AJ1" s="92"/>
      <c r="AK1" s="89"/>
      <c r="AL1" s="92"/>
      <c r="AM1" s="89"/>
      <c r="AN1" s="92"/>
      <c r="AO1" s="89"/>
      <c r="AP1" s="92"/>
      <c r="AQ1" s="89"/>
      <c r="AR1" s="92"/>
      <c r="AS1" s="96"/>
    </row>
    <row r="2" spans="1:45" ht="15.75" customHeight="1" x14ac:dyDescent="0.2">
      <c r="A2" s="9"/>
      <c r="B2" s="17"/>
      <c r="C2" s="41" t="str">
        <f>Labelkundennummer</f>
        <v>Customer no.:</v>
      </c>
      <c r="D2" s="117"/>
      <c r="E2" s="118"/>
      <c r="F2" s="11"/>
      <c r="G2" s="11"/>
      <c r="H2" s="11"/>
      <c r="I2" s="161"/>
      <c r="J2" s="107"/>
      <c r="K2" s="110"/>
      <c r="L2" s="90"/>
      <c r="M2" s="93"/>
      <c r="N2" s="90"/>
      <c r="O2" s="93"/>
      <c r="P2" s="90"/>
      <c r="Q2" s="93"/>
      <c r="R2" s="90"/>
      <c r="S2" s="93"/>
      <c r="T2" s="93"/>
      <c r="U2" s="90"/>
      <c r="V2" s="93"/>
      <c r="W2" s="90"/>
      <c r="X2" s="93"/>
      <c r="Y2" s="90"/>
      <c r="Z2" s="93"/>
      <c r="AA2" s="90"/>
      <c r="AB2" s="93"/>
      <c r="AC2" s="90"/>
      <c r="AD2" s="93"/>
      <c r="AE2" s="90"/>
      <c r="AF2" s="93"/>
      <c r="AG2" s="90"/>
      <c r="AH2" s="93"/>
      <c r="AI2" s="90"/>
      <c r="AJ2" s="93"/>
      <c r="AK2" s="90"/>
      <c r="AL2" s="93"/>
      <c r="AM2" s="90"/>
      <c r="AN2" s="93"/>
      <c r="AO2" s="90"/>
      <c r="AP2" s="93"/>
      <c r="AQ2" s="90"/>
      <c r="AR2" s="93"/>
      <c r="AS2" s="97"/>
    </row>
    <row r="3" spans="1:45" s="14" customFormat="1" ht="15.75" customHeight="1" x14ac:dyDescent="0.2">
      <c r="A3" s="12"/>
      <c r="B3" s="23"/>
      <c r="C3" s="40" t="str">
        <f>Labelfachpartner</f>
        <v>Dealer:</v>
      </c>
      <c r="D3" s="119"/>
      <c r="E3" s="118"/>
      <c r="F3" s="13"/>
      <c r="G3" s="13"/>
      <c r="H3" s="13"/>
      <c r="I3" s="161"/>
      <c r="J3" s="107"/>
      <c r="K3" s="110"/>
      <c r="L3" s="90"/>
      <c r="M3" s="93"/>
      <c r="N3" s="90"/>
      <c r="O3" s="93"/>
      <c r="P3" s="90"/>
      <c r="Q3" s="93"/>
      <c r="R3" s="90"/>
      <c r="S3" s="93"/>
      <c r="T3" s="93"/>
      <c r="U3" s="90"/>
      <c r="V3" s="93"/>
      <c r="W3" s="90"/>
      <c r="X3" s="93"/>
      <c r="Y3" s="90"/>
      <c r="Z3" s="93"/>
      <c r="AA3" s="90"/>
      <c r="AB3" s="93"/>
      <c r="AC3" s="90"/>
      <c r="AD3" s="93"/>
      <c r="AE3" s="90"/>
      <c r="AF3" s="93"/>
      <c r="AG3" s="90"/>
      <c r="AH3" s="93"/>
      <c r="AI3" s="90"/>
      <c r="AJ3" s="93"/>
      <c r="AK3" s="90"/>
      <c r="AL3" s="93"/>
      <c r="AM3" s="90"/>
      <c r="AN3" s="93"/>
      <c r="AO3" s="90"/>
      <c r="AP3" s="93"/>
      <c r="AQ3" s="90"/>
      <c r="AR3" s="93"/>
      <c r="AS3" s="97"/>
    </row>
    <row r="4" spans="1:45" ht="15" customHeight="1" x14ac:dyDescent="0.2">
      <c r="A4" s="9"/>
      <c r="B4" s="17"/>
      <c r="C4" s="40" t="str">
        <f>Labelobjekt</f>
        <v>Object:</v>
      </c>
      <c r="D4" s="115"/>
      <c r="E4" s="118"/>
      <c r="F4" s="13"/>
      <c r="G4" s="13"/>
      <c r="H4" s="13"/>
      <c r="I4" s="161"/>
      <c r="J4" s="107"/>
      <c r="K4" s="110"/>
      <c r="L4" s="90"/>
      <c r="M4" s="93"/>
      <c r="N4" s="90"/>
      <c r="O4" s="93"/>
      <c r="P4" s="90"/>
      <c r="Q4" s="93"/>
      <c r="R4" s="90"/>
      <c r="S4" s="93"/>
      <c r="T4" s="93"/>
      <c r="U4" s="90"/>
      <c r="V4" s="93"/>
      <c r="W4" s="90"/>
      <c r="X4" s="93"/>
      <c r="Y4" s="90"/>
      <c r="Z4" s="93"/>
      <c r="AA4" s="90"/>
      <c r="AB4" s="93"/>
      <c r="AC4" s="90"/>
      <c r="AD4" s="93"/>
      <c r="AE4" s="90"/>
      <c r="AF4" s="93"/>
      <c r="AG4" s="90"/>
      <c r="AH4" s="93"/>
      <c r="AI4" s="90"/>
      <c r="AJ4" s="93"/>
      <c r="AK4" s="90"/>
      <c r="AL4" s="93"/>
      <c r="AM4" s="90"/>
      <c r="AN4" s="93"/>
      <c r="AO4" s="90"/>
      <c r="AP4" s="93"/>
      <c r="AQ4" s="90"/>
      <c r="AR4" s="93"/>
      <c r="AS4" s="97"/>
    </row>
    <row r="5" spans="1:45" ht="15.75" customHeight="1" x14ac:dyDescent="0.2">
      <c r="A5" s="9"/>
      <c r="B5" s="17"/>
      <c r="C5" s="40" t="str">
        <f>Labelbestellnummer</f>
        <v>Order no.:</v>
      </c>
      <c r="D5" s="115"/>
      <c r="E5" s="118"/>
      <c r="F5" s="13"/>
      <c r="G5" s="13"/>
      <c r="H5" s="13"/>
      <c r="I5" s="161"/>
      <c r="J5" s="107"/>
      <c r="K5" s="110"/>
      <c r="L5" s="90"/>
      <c r="M5" s="93"/>
      <c r="N5" s="90"/>
      <c r="O5" s="93"/>
      <c r="P5" s="90"/>
      <c r="Q5" s="93"/>
      <c r="R5" s="90"/>
      <c r="S5" s="93"/>
      <c r="T5" s="93"/>
      <c r="U5" s="90"/>
      <c r="V5" s="93"/>
      <c r="W5" s="90"/>
      <c r="X5" s="93"/>
      <c r="Y5" s="90"/>
      <c r="Z5" s="93"/>
      <c r="AA5" s="90"/>
      <c r="AB5" s="93"/>
      <c r="AC5" s="90"/>
      <c r="AD5" s="93"/>
      <c r="AE5" s="90"/>
      <c r="AF5" s="93"/>
      <c r="AG5" s="90"/>
      <c r="AH5" s="93"/>
      <c r="AI5" s="90"/>
      <c r="AJ5" s="93"/>
      <c r="AK5" s="90"/>
      <c r="AL5" s="93"/>
      <c r="AM5" s="90"/>
      <c r="AN5" s="93"/>
      <c r="AO5" s="90"/>
      <c r="AP5" s="93"/>
      <c r="AQ5" s="90"/>
      <c r="AR5" s="93"/>
      <c r="AS5" s="97"/>
    </row>
    <row r="6" spans="1:45" ht="15.75" customHeight="1" x14ac:dyDescent="0.2">
      <c r="A6" s="9"/>
      <c r="B6" s="17"/>
      <c r="C6" s="40" t="str">
        <f>Labelanlagenr</f>
        <v>Master key plan no.:</v>
      </c>
      <c r="D6" s="115"/>
      <c r="E6" s="118"/>
      <c r="F6" s="13"/>
      <c r="G6" s="13"/>
      <c r="H6" s="13"/>
      <c r="I6" s="161"/>
      <c r="J6" s="107"/>
      <c r="K6" s="110"/>
      <c r="L6" s="90"/>
      <c r="M6" s="93"/>
      <c r="N6" s="90"/>
      <c r="O6" s="93"/>
      <c r="P6" s="90"/>
      <c r="Q6" s="93"/>
      <c r="R6" s="90"/>
      <c r="S6" s="93"/>
      <c r="T6" s="93"/>
      <c r="U6" s="90"/>
      <c r="V6" s="93"/>
      <c r="W6" s="90"/>
      <c r="X6" s="93"/>
      <c r="Y6" s="90"/>
      <c r="Z6" s="93"/>
      <c r="AA6" s="90"/>
      <c r="AB6" s="93"/>
      <c r="AC6" s="90"/>
      <c r="AD6" s="93"/>
      <c r="AE6" s="90"/>
      <c r="AF6" s="93"/>
      <c r="AG6" s="90"/>
      <c r="AH6" s="93"/>
      <c r="AI6" s="90"/>
      <c r="AJ6" s="93"/>
      <c r="AK6" s="90"/>
      <c r="AL6" s="93"/>
      <c r="AM6" s="90"/>
      <c r="AN6" s="93"/>
      <c r="AO6" s="90"/>
      <c r="AP6" s="93"/>
      <c r="AQ6" s="90"/>
      <c r="AR6" s="93"/>
      <c r="AS6" s="97"/>
    </row>
    <row r="7" spans="1:45" ht="15.75" customHeight="1" x14ac:dyDescent="0.2">
      <c r="A7" s="38"/>
      <c r="B7" s="17"/>
      <c r="C7" s="11"/>
      <c r="D7" s="11"/>
      <c r="E7" s="13"/>
      <c r="F7" s="13"/>
      <c r="G7" s="13"/>
      <c r="H7" s="13"/>
      <c r="I7" s="161"/>
      <c r="J7" s="107"/>
      <c r="K7" s="110"/>
      <c r="L7" s="90"/>
      <c r="M7" s="93"/>
      <c r="N7" s="90"/>
      <c r="O7" s="93"/>
      <c r="P7" s="90"/>
      <c r="Q7" s="93"/>
      <c r="R7" s="90"/>
      <c r="S7" s="93"/>
      <c r="T7" s="93"/>
      <c r="U7" s="90"/>
      <c r="V7" s="93"/>
      <c r="W7" s="90"/>
      <c r="X7" s="93"/>
      <c r="Y7" s="90"/>
      <c r="Z7" s="93"/>
      <c r="AA7" s="90"/>
      <c r="AB7" s="93"/>
      <c r="AC7" s="90"/>
      <c r="AD7" s="93"/>
      <c r="AE7" s="90"/>
      <c r="AF7" s="93"/>
      <c r="AG7" s="90"/>
      <c r="AH7" s="93"/>
      <c r="AI7" s="90"/>
      <c r="AJ7" s="93"/>
      <c r="AK7" s="90"/>
      <c r="AL7" s="93"/>
      <c r="AM7" s="90"/>
      <c r="AN7" s="93"/>
      <c r="AO7" s="90"/>
      <c r="AP7" s="93"/>
      <c r="AQ7" s="90"/>
      <c r="AR7" s="93"/>
      <c r="AS7" s="97"/>
    </row>
    <row r="8" spans="1:45" ht="15.75" customHeight="1" x14ac:dyDescent="0.2">
      <c r="A8" s="9"/>
      <c r="B8" s="17"/>
      <c r="C8" s="80" t="str">
        <f>Labelsystem</f>
        <v>Systems:</v>
      </c>
      <c r="D8" s="116"/>
      <c r="E8" s="114"/>
      <c r="F8" s="16"/>
      <c r="G8" s="16"/>
      <c r="H8" s="16"/>
      <c r="I8" s="161"/>
      <c r="J8" s="108"/>
      <c r="K8" s="111"/>
      <c r="L8" s="91"/>
      <c r="M8" s="94"/>
      <c r="N8" s="91"/>
      <c r="O8" s="94"/>
      <c r="P8" s="91"/>
      <c r="Q8" s="94"/>
      <c r="R8" s="91"/>
      <c r="S8" s="94"/>
      <c r="T8" s="94"/>
      <c r="U8" s="91"/>
      <c r="V8" s="94"/>
      <c r="W8" s="91"/>
      <c r="X8" s="94"/>
      <c r="Y8" s="91"/>
      <c r="Z8" s="94"/>
      <c r="AA8" s="91"/>
      <c r="AB8" s="94"/>
      <c r="AC8" s="91"/>
      <c r="AD8" s="94"/>
      <c r="AE8" s="91"/>
      <c r="AF8" s="94"/>
      <c r="AG8" s="91"/>
      <c r="AH8" s="94"/>
      <c r="AI8" s="91"/>
      <c r="AJ8" s="94"/>
      <c r="AK8" s="91"/>
      <c r="AL8" s="94"/>
      <c r="AM8" s="91"/>
      <c r="AN8" s="94"/>
      <c r="AO8" s="91"/>
      <c r="AP8" s="94"/>
      <c r="AQ8" s="91"/>
      <c r="AR8" s="94"/>
      <c r="AS8" s="98"/>
    </row>
    <row r="9" spans="1:45" ht="15.75" customHeight="1" x14ac:dyDescent="0.2">
      <c r="A9" s="39"/>
      <c r="B9" s="17"/>
      <c r="C9" s="17"/>
      <c r="D9" s="17"/>
      <c r="E9" s="18"/>
      <c r="F9" s="18"/>
      <c r="G9" s="18"/>
      <c r="H9" s="18"/>
      <c r="I9" s="161"/>
      <c r="J9" s="112" t="str">
        <f>Labelbezeichnung</f>
        <v>Designation</v>
      </c>
      <c r="K9" s="157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9"/>
    </row>
    <row r="10" spans="1:45" ht="15.75" customHeight="1" x14ac:dyDescent="0.2">
      <c r="A10" s="9"/>
      <c r="B10" s="17"/>
      <c r="C10" s="81" t="str">
        <f>Labelmechatronik</f>
        <v>Mechatronics:</v>
      </c>
      <c r="D10" s="115"/>
      <c r="E10" s="114"/>
      <c r="F10" s="18"/>
      <c r="G10" s="18"/>
      <c r="H10" s="18"/>
      <c r="I10" s="161"/>
      <c r="J10" s="107"/>
      <c r="K10" s="158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100"/>
    </row>
    <row r="11" spans="1:45" ht="15.75" customHeight="1" x14ac:dyDescent="0.2">
      <c r="A11" s="38"/>
      <c r="B11" s="17"/>
      <c r="C11" s="24"/>
      <c r="D11" s="19"/>
      <c r="E11" s="18"/>
      <c r="F11" s="18"/>
      <c r="G11" s="18"/>
      <c r="H11" s="18"/>
      <c r="I11" s="161"/>
      <c r="J11" s="107"/>
      <c r="K11" s="158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100"/>
    </row>
    <row r="12" spans="1:45" ht="15.75" customHeight="1" x14ac:dyDescent="0.2">
      <c r="A12" s="9"/>
      <c r="B12" s="17"/>
      <c r="C12" s="82" t="str">
        <f>Labelschluesselform</f>
        <v>Key-shape:</v>
      </c>
      <c r="D12" s="113"/>
      <c r="E12" s="114"/>
      <c r="F12" s="18"/>
      <c r="G12" s="18"/>
      <c r="H12" s="18"/>
      <c r="I12" s="161"/>
      <c r="J12" s="107"/>
      <c r="K12" s="158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90"/>
      <c r="AS12" s="100"/>
    </row>
    <row r="13" spans="1:45" ht="15.75" customHeight="1" x14ac:dyDescent="0.2">
      <c r="A13" s="9"/>
      <c r="B13" s="17"/>
      <c r="C13" s="24"/>
      <c r="D13" s="15"/>
      <c r="E13" s="18"/>
      <c r="F13" s="18"/>
      <c r="G13" s="18"/>
      <c r="H13" s="18"/>
      <c r="I13" s="161"/>
      <c r="J13" s="108"/>
      <c r="K13" s="159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101"/>
    </row>
    <row r="14" spans="1:45" ht="15.75" customHeight="1" x14ac:dyDescent="0.2">
      <c r="A14" s="9"/>
      <c r="C14" s="17"/>
      <c r="D14" s="16"/>
      <c r="E14" s="18"/>
      <c r="F14" s="18"/>
      <c r="G14" s="18"/>
      <c r="H14" s="18"/>
      <c r="I14" s="161"/>
      <c r="J14" s="134" t="str">
        <f>Labelanzahl</f>
        <v>Quantity</v>
      </c>
      <c r="K14" s="136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20"/>
    </row>
    <row r="15" spans="1:45" ht="15.75" customHeight="1" x14ac:dyDescent="0.2">
      <c r="A15" s="9"/>
      <c r="B15" s="17"/>
      <c r="C15" s="37"/>
      <c r="D15" s="10"/>
      <c r="E15" s="18"/>
      <c r="F15" s="18"/>
      <c r="G15" s="18"/>
      <c r="H15" s="18"/>
      <c r="I15" s="162"/>
      <c r="J15" s="135"/>
      <c r="K15" s="137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  <c r="AN15" s="103"/>
      <c r="AO15" s="103"/>
      <c r="AP15" s="103"/>
      <c r="AQ15" s="103"/>
      <c r="AR15" s="103"/>
      <c r="AS15" s="121"/>
    </row>
    <row r="16" spans="1:45" s="14" customFormat="1" ht="19.5" customHeight="1" x14ac:dyDescent="0.2">
      <c r="A16" s="20"/>
      <c r="B16" s="21"/>
      <c r="C16" s="21"/>
      <c r="D16" s="21"/>
      <c r="E16" s="21"/>
      <c r="F16" s="21"/>
      <c r="G16" s="21"/>
      <c r="H16" s="21"/>
      <c r="I16" s="138" t="str">
        <f>Labelfarbcode</f>
        <v>Colour code</v>
      </c>
      <c r="J16" s="139"/>
      <c r="K16" s="77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9"/>
    </row>
    <row r="17" spans="1:45" ht="15.75" customHeight="1" x14ac:dyDescent="0.2">
      <c r="A17" s="150" t="str">
        <f>Labelz__y__l__i__n__d__e__r</f>
        <v xml:space="preserve">C  y  l  i  n  d  e  r </v>
      </c>
      <c r="B17" s="151"/>
      <c r="C17" s="151"/>
      <c r="D17" s="151"/>
      <c r="E17" s="152"/>
      <c r="F17" s="153"/>
      <c r="G17" s="130" t="str">
        <f>Labelschluesselform</f>
        <v>Key-shape:</v>
      </c>
      <c r="H17" s="131"/>
      <c r="I17" s="131"/>
      <c r="J17" s="131"/>
      <c r="K17" s="154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6"/>
    </row>
    <row r="18" spans="1:45" ht="12.75" customHeight="1" x14ac:dyDescent="0.2">
      <c r="A18" s="144" t="str">
        <f>LabelPosition</f>
        <v>Position</v>
      </c>
      <c r="B18" s="144" t="str">
        <f>Labeltuernummer</f>
        <v>Door no.</v>
      </c>
      <c r="C18" s="144" t="str">
        <f>Labeltuerraumbezeichnung</f>
        <v>Door or room designation</v>
      </c>
      <c r="D18" s="144" t="str">
        <f>Labelzylinderartikelnummer</f>
        <v>Cylinder Article no.</v>
      </c>
      <c r="E18" s="140" t="str">
        <f>Labelzylinderlänge</f>
        <v>Cylinder length (mm)</v>
      </c>
      <c r="F18" s="141"/>
      <c r="G18" s="142" t="str">
        <f>Labelfaerbung</f>
        <v>Color</v>
      </c>
      <c r="H18" s="143"/>
      <c r="I18" s="146" t="str">
        <f>Labelanzahl</f>
        <v>Quantity</v>
      </c>
      <c r="J18" s="147"/>
      <c r="K18" s="155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7"/>
    </row>
    <row r="19" spans="1:45" s="3" customFormat="1" ht="12.75" customHeight="1" x14ac:dyDescent="0.2">
      <c r="A19" s="145"/>
      <c r="B19" s="145"/>
      <c r="C19" s="145"/>
      <c r="D19" s="145"/>
      <c r="E19" s="75" t="str">
        <f>Labelaussen</f>
        <v>A (external)</v>
      </c>
      <c r="F19" s="75" t="str">
        <f>Labelinnen</f>
        <v>B (inside)</v>
      </c>
      <c r="G19" s="76" t="s">
        <v>207</v>
      </c>
      <c r="H19" s="76" t="s">
        <v>208</v>
      </c>
      <c r="I19" s="148"/>
      <c r="J19" s="149"/>
      <c r="K19" s="156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8"/>
    </row>
    <row r="20" spans="1:45" s="3" customFormat="1" ht="15.75" customHeight="1" x14ac:dyDescent="0.2">
      <c r="A20" s="61"/>
      <c r="B20" s="62"/>
      <c r="C20" s="61"/>
      <c r="D20" s="61"/>
      <c r="E20" s="63"/>
      <c r="F20" s="64"/>
      <c r="G20" s="64"/>
      <c r="H20" s="64"/>
      <c r="I20" s="132"/>
      <c r="J20" s="133"/>
      <c r="K20" s="65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7"/>
    </row>
    <row r="21" spans="1:45" s="3" customFormat="1" ht="15.75" customHeight="1" x14ac:dyDescent="0.2">
      <c r="A21" s="46"/>
      <c r="B21" s="48"/>
      <c r="C21" s="46"/>
      <c r="D21" s="46"/>
      <c r="E21" s="47"/>
      <c r="F21" s="59"/>
      <c r="G21" s="59"/>
      <c r="H21" s="59"/>
      <c r="I21" s="126"/>
      <c r="J21" s="127"/>
      <c r="K21" s="49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2"/>
    </row>
    <row r="22" spans="1:45" s="3" customFormat="1" ht="15.75" customHeight="1" x14ac:dyDescent="0.2">
      <c r="A22" s="43"/>
      <c r="B22" s="43"/>
      <c r="C22" s="4"/>
      <c r="D22" s="4"/>
      <c r="E22" s="44"/>
      <c r="F22" s="60"/>
      <c r="G22" s="60"/>
      <c r="H22" s="60"/>
      <c r="I22" s="128"/>
      <c r="J22" s="129"/>
      <c r="K22" s="4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1"/>
    </row>
    <row r="23" spans="1:45" s="3" customFormat="1" ht="15.75" customHeight="1" x14ac:dyDescent="0.2">
      <c r="A23" s="48"/>
      <c r="B23" s="48"/>
      <c r="C23" s="46"/>
      <c r="D23" s="46"/>
      <c r="E23" s="47"/>
      <c r="F23" s="59"/>
      <c r="G23" s="59"/>
      <c r="H23" s="59"/>
      <c r="I23" s="126"/>
      <c r="J23" s="127"/>
      <c r="K23" s="49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2"/>
    </row>
    <row r="24" spans="1:45" s="3" customFormat="1" ht="15.75" customHeight="1" x14ac:dyDescent="0.2">
      <c r="A24" s="43"/>
      <c r="B24" s="43"/>
      <c r="C24" s="4"/>
      <c r="D24" s="4"/>
      <c r="E24" s="44"/>
      <c r="F24" s="60"/>
      <c r="G24" s="60"/>
      <c r="H24" s="60"/>
      <c r="I24" s="128"/>
      <c r="J24" s="129"/>
      <c r="K24" s="4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1"/>
    </row>
    <row r="25" spans="1:45" s="3" customFormat="1" ht="15.75" customHeight="1" x14ac:dyDescent="0.2">
      <c r="A25" s="48"/>
      <c r="B25" s="48"/>
      <c r="C25" s="46"/>
      <c r="D25" s="46"/>
      <c r="E25" s="47"/>
      <c r="F25" s="59"/>
      <c r="G25" s="59"/>
      <c r="H25" s="59"/>
      <c r="I25" s="126"/>
      <c r="J25" s="127"/>
      <c r="K25" s="49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2"/>
    </row>
    <row r="26" spans="1:45" s="3" customFormat="1" ht="15.75" customHeight="1" x14ac:dyDescent="0.2">
      <c r="A26" s="43"/>
      <c r="B26" s="43"/>
      <c r="C26" s="4"/>
      <c r="D26" s="4"/>
      <c r="E26" s="44" t="s">
        <v>0</v>
      </c>
      <c r="F26" s="60"/>
      <c r="G26" s="60"/>
      <c r="H26" s="60"/>
      <c r="I26" s="128"/>
      <c r="J26" s="129"/>
      <c r="K26" s="4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1"/>
    </row>
    <row r="27" spans="1:45" s="3" customFormat="1" ht="15.75" customHeight="1" x14ac:dyDescent="0.2">
      <c r="A27" s="48"/>
      <c r="B27" s="48"/>
      <c r="C27" s="46"/>
      <c r="D27" s="46"/>
      <c r="E27" s="47" t="s">
        <v>0</v>
      </c>
      <c r="F27" s="59"/>
      <c r="G27" s="59"/>
      <c r="H27" s="59"/>
      <c r="I27" s="126"/>
      <c r="J27" s="127"/>
      <c r="K27" s="49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2"/>
    </row>
    <row r="28" spans="1:45" s="3" customFormat="1" ht="15.75" customHeight="1" x14ac:dyDescent="0.2">
      <c r="A28" s="43"/>
      <c r="B28" s="43"/>
      <c r="C28" s="4"/>
      <c r="D28" s="4"/>
      <c r="E28" s="44" t="s">
        <v>0</v>
      </c>
      <c r="F28" s="60"/>
      <c r="G28" s="60"/>
      <c r="H28" s="60"/>
      <c r="I28" s="128"/>
      <c r="J28" s="129"/>
      <c r="K28" s="4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1"/>
    </row>
    <row r="29" spans="1:45" s="3" customFormat="1" ht="15.75" customHeight="1" x14ac:dyDescent="0.2">
      <c r="A29" s="48"/>
      <c r="B29" s="48"/>
      <c r="C29" s="46"/>
      <c r="D29" s="46"/>
      <c r="E29" s="47"/>
      <c r="F29" s="59"/>
      <c r="G29" s="59"/>
      <c r="H29" s="59"/>
      <c r="I29" s="126"/>
      <c r="J29" s="127"/>
      <c r="K29" s="49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2"/>
    </row>
    <row r="30" spans="1:45" s="3" customFormat="1" ht="15.75" customHeight="1" x14ac:dyDescent="0.2">
      <c r="A30" s="4"/>
      <c r="B30" s="43"/>
      <c r="C30" s="4"/>
      <c r="D30" s="4"/>
      <c r="E30" s="44"/>
      <c r="F30" s="60"/>
      <c r="G30" s="60"/>
      <c r="H30" s="60"/>
      <c r="I30" s="128"/>
      <c r="J30" s="129"/>
      <c r="K30" s="4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1"/>
    </row>
    <row r="31" spans="1:45" s="3" customFormat="1" ht="15.75" customHeight="1" x14ac:dyDescent="0.2">
      <c r="A31" s="46"/>
      <c r="B31" s="48"/>
      <c r="C31" s="46"/>
      <c r="D31" s="46"/>
      <c r="E31" s="47"/>
      <c r="F31" s="59"/>
      <c r="G31" s="59"/>
      <c r="H31" s="59"/>
      <c r="I31" s="126"/>
      <c r="J31" s="127"/>
      <c r="K31" s="49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2"/>
    </row>
    <row r="32" spans="1:45" s="3" customFormat="1" ht="15.75" customHeight="1" x14ac:dyDescent="0.2">
      <c r="A32" s="43"/>
      <c r="B32" s="43"/>
      <c r="C32" s="4"/>
      <c r="D32" s="4"/>
      <c r="E32" s="44" t="s">
        <v>0</v>
      </c>
      <c r="F32" s="60"/>
      <c r="G32" s="60"/>
      <c r="H32" s="60"/>
      <c r="I32" s="128"/>
      <c r="J32" s="129"/>
      <c r="K32" s="4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1"/>
    </row>
    <row r="33" spans="1:45" s="3" customFormat="1" ht="15.75" customHeight="1" x14ac:dyDescent="0.2">
      <c r="A33" s="48"/>
      <c r="B33" s="48"/>
      <c r="C33" s="46"/>
      <c r="D33" s="46"/>
      <c r="E33" s="47"/>
      <c r="F33" s="59"/>
      <c r="G33" s="59"/>
      <c r="H33" s="59"/>
      <c r="I33" s="126"/>
      <c r="J33" s="127"/>
      <c r="K33" s="49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2"/>
    </row>
    <row r="34" spans="1:45" s="3" customFormat="1" ht="15.75" customHeight="1" x14ac:dyDescent="0.2">
      <c r="A34" s="43"/>
      <c r="B34" s="43"/>
      <c r="C34" s="4"/>
      <c r="D34" s="4"/>
      <c r="E34" s="44"/>
      <c r="F34" s="60"/>
      <c r="G34" s="60"/>
      <c r="H34" s="60"/>
      <c r="I34" s="128"/>
      <c r="J34" s="129"/>
      <c r="K34" s="4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1"/>
    </row>
    <row r="35" spans="1:45" s="3" customFormat="1" ht="15.75" customHeight="1" x14ac:dyDescent="0.2">
      <c r="A35" s="48"/>
      <c r="B35" s="48"/>
      <c r="C35" s="46"/>
      <c r="D35" s="46"/>
      <c r="E35" s="47"/>
      <c r="F35" s="59"/>
      <c r="G35" s="59"/>
      <c r="H35" s="59"/>
      <c r="I35" s="126"/>
      <c r="J35" s="127"/>
      <c r="K35" s="49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2"/>
    </row>
    <row r="36" spans="1:45" s="3" customFormat="1" ht="15.75" customHeight="1" x14ac:dyDescent="0.2">
      <c r="A36" s="43"/>
      <c r="B36" s="43"/>
      <c r="C36" s="4"/>
      <c r="D36" s="4"/>
      <c r="E36" s="44"/>
      <c r="F36" s="60"/>
      <c r="G36" s="60"/>
      <c r="H36" s="60"/>
      <c r="I36" s="128"/>
      <c r="J36" s="129"/>
      <c r="K36" s="4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1"/>
    </row>
    <row r="37" spans="1:45" s="3" customFormat="1" ht="15.75" customHeight="1" x14ac:dyDescent="0.2">
      <c r="A37" s="48"/>
      <c r="B37" s="48"/>
      <c r="C37" s="46"/>
      <c r="D37" s="46"/>
      <c r="E37" s="47"/>
      <c r="F37" s="59"/>
      <c r="G37" s="59"/>
      <c r="H37" s="59"/>
      <c r="I37" s="126"/>
      <c r="J37" s="127"/>
      <c r="K37" s="49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2"/>
    </row>
    <row r="38" spans="1:45" s="3" customFormat="1" ht="15.75" customHeight="1" x14ac:dyDescent="0.2">
      <c r="A38" s="4"/>
      <c r="B38" s="43"/>
      <c r="C38" s="4"/>
      <c r="D38" s="4"/>
      <c r="E38" s="44"/>
      <c r="F38" s="60"/>
      <c r="G38" s="60"/>
      <c r="H38" s="60"/>
      <c r="I38" s="128"/>
      <c r="J38" s="129"/>
      <c r="K38" s="4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1"/>
    </row>
    <row r="39" spans="1:45" s="3" customFormat="1" ht="15.75" customHeight="1" x14ac:dyDescent="0.2">
      <c r="A39" s="48"/>
      <c r="B39" s="48"/>
      <c r="C39" s="46"/>
      <c r="D39" s="46"/>
      <c r="E39" s="47"/>
      <c r="F39" s="59"/>
      <c r="G39" s="59"/>
      <c r="H39" s="59"/>
      <c r="I39" s="126"/>
      <c r="J39" s="127"/>
      <c r="K39" s="49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AO39" s="50"/>
      <c r="AP39" s="50"/>
      <c r="AQ39" s="50"/>
      <c r="AR39" s="50"/>
      <c r="AS39" s="52"/>
    </row>
    <row r="40" spans="1:45" s="3" customFormat="1" ht="15.75" customHeight="1" x14ac:dyDescent="0.2">
      <c r="A40" s="43"/>
      <c r="B40" s="43"/>
      <c r="C40" s="4"/>
      <c r="D40" s="4"/>
      <c r="E40" s="44"/>
      <c r="F40" s="60"/>
      <c r="G40" s="60"/>
      <c r="H40" s="60"/>
      <c r="I40" s="128"/>
      <c r="J40" s="129"/>
      <c r="K40" s="4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1"/>
    </row>
    <row r="41" spans="1:45" s="3" customFormat="1" ht="15.75" customHeight="1" x14ac:dyDescent="0.2">
      <c r="A41" s="48"/>
      <c r="B41" s="48"/>
      <c r="C41" s="46"/>
      <c r="D41" s="46"/>
      <c r="E41" s="47"/>
      <c r="F41" s="59"/>
      <c r="G41" s="59"/>
      <c r="H41" s="59"/>
      <c r="I41" s="126"/>
      <c r="J41" s="127"/>
      <c r="K41" s="49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2"/>
    </row>
    <row r="42" spans="1:45" s="3" customFormat="1" ht="15.75" customHeight="1" x14ac:dyDescent="0.2">
      <c r="A42" s="43"/>
      <c r="B42" s="43"/>
      <c r="C42" s="4"/>
      <c r="D42" s="4"/>
      <c r="E42" s="44"/>
      <c r="F42" s="60"/>
      <c r="G42" s="60"/>
      <c r="H42" s="60"/>
      <c r="I42" s="128"/>
      <c r="J42" s="129"/>
      <c r="K42" s="4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1"/>
    </row>
    <row r="43" spans="1:45" s="3" customFormat="1" ht="15.75" customHeight="1" x14ac:dyDescent="0.2">
      <c r="A43" s="48"/>
      <c r="B43" s="48"/>
      <c r="C43" s="46"/>
      <c r="D43" s="46"/>
      <c r="E43" s="47"/>
      <c r="F43" s="59"/>
      <c r="G43" s="59"/>
      <c r="H43" s="59"/>
      <c r="I43" s="126"/>
      <c r="J43" s="127"/>
      <c r="K43" s="49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2"/>
    </row>
    <row r="44" spans="1:45" s="3" customFormat="1" ht="15.75" customHeight="1" x14ac:dyDescent="0.2">
      <c r="A44" s="43"/>
      <c r="B44" s="43"/>
      <c r="C44" s="4"/>
      <c r="D44" s="4"/>
      <c r="E44" s="44"/>
      <c r="F44" s="60"/>
      <c r="G44" s="60"/>
      <c r="H44" s="60"/>
      <c r="I44" s="128"/>
      <c r="J44" s="129"/>
      <c r="K44" s="4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1"/>
    </row>
    <row r="45" spans="1:45" s="3" customFormat="1" ht="15.75" customHeight="1" x14ac:dyDescent="0.2">
      <c r="A45" s="48"/>
      <c r="B45" s="48"/>
      <c r="C45" s="46"/>
      <c r="D45" s="46"/>
      <c r="E45" s="47"/>
      <c r="F45" s="59"/>
      <c r="G45" s="59"/>
      <c r="H45" s="59"/>
      <c r="I45" s="126"/>
      <c r="J45" s="127"/>
      <c r="K45" s="49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2"/>
    </row>
    <row r="46" spans="1:45" s="3" customFormat="1" ht="15.75" customHeight="1" x14ac:dyDescent="0.2">
      <c r="A46" s="43"/>
      <c r="B46" s="43"/>
      <c r="C46" s="4"/>
      <c r="D46" s="4"/>
      <c r="E46" s="44"/>
      <c r="F46" s="60"/>
      <c r="G46" s="60"/>
      <c r="H46" s="60"/>
      <c r="I46" s="128"/>
      <c r="J46" s="129"/>
      <c r="K46" s="4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1"/>
    </row>
    <row r="47" spans="1:45" s="3" customFormat="1" ht="15.75" customHeight="1" x14ac:dyDescent="0.2">
      <c r="A47" s="48"/>
      <c r="B47" s="48"/>
      <c r="C47" s="46"/>
      <c r="D47" s="46"/>
      <c r="E47" s="47"/>
      <c r="F47" s="59"/>
      <c r="G47" s="59"/>
      <c r="H47" s="59"/>
      <c r="I47" s="126"/>
      <c r="J47" s="127"/>
      <c r="K47" s="49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2"/>
    </row>
    <row r="48" spans="1:45" s="3" customFormat="1" ht="15.75" customHeight="1" x14ac:dyDescent="0.2">
      <c r="A48" s="43"/>
      <c r="B48" s="43"/>
      <c r="C48" s="4"/>
      <c r="D48" s="4"/>
      <c r="E48" s="44"/>
      <c r="F48" s="60"/>
      <c r="G48" s="60"/>
      <c r="H48" s="60"/>
      <c r="I48" s="128"/>
      <c r="J48" s="129"/>
      <c r="K48" s="4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1"/>
    </row>
    <row r="49" spans="1:45" s="3" customFormat="1" ht="15.75" customHeight="1" x14ac:dyDescent="0.2">
      <c r="A49" s="48"/>
      <c r="B49" s="48"/>
      <c r="C49" s="46"/>
      <c r="D49" s="46"/>
      <c r="E49" s="47"/>
      <c r="F49" s="59"/>
      <c r="G49" s="59"/>
      <c r="H49" s="59"/>
      <c r="I49" s="126"/>
      <c r="J49" s="127"/>
      <c r="K49" s="49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2"/>
    </row>
    <row r="50" spans="1:45" s="6" customFormat="1" ht="15.75" customHeight="1" x14ac:dyDescent="0.2">
      <c r="A50" s="54"/>
      <c r="B50" s="53"/>
      <c r="C50" s="54"/>
      <c r="D50" s="54"/>
      <c r="E50" s="55"/>
      <c r="F50" s="68"/>
      <c r="G50" s="68"/>
      <c r="H50" s="68"/>
      <c r="I50" s="122"/>
      <c r="J50" s="123"/>
      <c r="K50" s="56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8"/>
    </row>
    <row r="51" spans="1:45" s="6" customFormat="1" ht="15.75" customHeight="1" x14ac:dyDescent="0.2">
      <c r="A51" s="69"/>
      <c r="B51" s="69"/>
      <c r="C51" s="70"/>
      <c r="D51" s="70"/>
      <c r="E51" s="71"/>
      <c r="F51" s="72"/>
      <c r="G51" s="72"/>
      <c r="H51" s="72"/>
      <c r="I51" s="124"/>
      <c r="J51" s="125"/>
      <c r="K51" s="73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</row>
  </sheetData>
  <dataConsolidate/>
  <mergeCells count="195">
    <mergeCell ref="D4:E4"/>
    <mergeCell ref="D5:E5"/>
    <mergeCell ref="D6:E6"/>
    <mergeCell ref="W17:W19"/>
    <mergeCell ref="K9:K13"/>
    <mergeCell ref="I1:I15"/>
    <mergeCell ref="W9:W13"/>
    <mergeCell ref="X17:X19"/>
    <mergeCell ref="X9:X13"/>
    <mergeCell ref="V14:V15"/>
    <mergeCell ref="Y17:Y19"/>
    <mergeCell ref="Z17:Z19"/>
    <mergeCell ref="AA17:AA19"/>
    <mergeCell ref="AB17:AB19"/>
    <mergeCell ref="K17:K19"/>
    <mergeCell ref="L17:L19"/>
    <mergeCell ref="M17:M19"/>
    <mergeCell ref="N17:N19"/>
    <mergeCell ref="O17:O19"/>
    <mergeCell ref="P17:P19"/>
    <mergeCell ref="Q17:Q19"/>
    <mergeCell ref="R17:R19"/>
    <mergeCell ref="S17:S19"/>
    <mergeCell ref="AL17:AL19"/>
    <mergeCell ref="AM17:AM19"/>
    <mergeCell ref="AN17:AN19"/>
    <mergeCell ref="AO17:AO19"/>
    <mergeCell ref="E18:F18"/>
    <mergeCell ref="G18:H18"/>
    <mergeCell ref="A18:A19"/>
    <mergeCell ref="B18:B19"/>
    <mergeCell ref="C18:C19"/>
    <mergeCell ref="D18:D19"/>
    <mergeCell ref="I18:J19"/>
    <mergeCell ref="A17:F17"/>
    <mergeCell ref="AC17:AC19"/>
    <mergeCell ref="AD17:AD19"/>
    <mergeCell ref="AE17:AE19"/>
    <mergeCell ref="AF17:AF19"/>
    <mergeCell ref="AG17:AG19"/>
    <mergeCell ref="AH17:AH19"/>
    <mergeCell ref="AI17:AI19"/>
    <mergeCell ref="AJ17:AJ19"/>
    <mergeCell ref="AK17:AK19"/>
    <mergeCell ref="T17:T19"/>
    <mergeCell ref="U17:U19"/>
    <mergeCell ref="V17:V19"/>
    <mergeCell ref="I44:J44"/>
    <mergeCell ref="I45:J45"/>
    <mergeCell ref="T14:T15"/>
    <mergeCell ref="U14:U15"/>
    <mergeCell ref="I30:J30"/>
    <mergeCell ref="I31:J31"/>
    <mergeCell ref="I32:J32"/>
    <mergeCell ref="I33:J33"/>
    <mergeCell ref="I35:J35"/>
    <mergeCell ref="I36:J36"/>
    <mergeCell ref="R14:R15"/>
    <mergeCell ref="S14:S15"/>
    <mergeCell ref="I22:J22"/>
    <mergeCell ref="I27:J27"/>
    <mergeCell ref="I28:J28"/>
    <mergeCell ref="I29:J29"/>
    <mergeCell ref="J14:J15"/>
    <mergeCell ref="K14:K15"/>
    <mergeCell ref="I16:J16"/>
    <mergeCell ref="AF14:AF15"/>
    <mergeCell ref="I50:J50"/>
    <mergeCell ref="I51:J51"/>
    <mergeCell ref="I37:J37"/>
    <mergeCell ref="I38:J38"/>
    <mergeCell ref="I39:J39"/>
    <mergeCell ref="I40:J40"/>
    <mergeCell ref="I41:J41"/>
    <mergeCell ref="I46:J46"/>
    <mergeCell ref="I47:J47"/>
    <mergeCell ref="I48:J48"/>
    <mergeCell ref="M14:M15"/>
    <mergeCell ref="G17:J17"/>
    <mergeCell ref="I23:J23"/>
    <mergeCell ref="I24:J24"/>
    <mergeCell ref="I25:J25"/>
    <mergeCell ref="L14:L15"/>
    <mergeCell ref="I34:J34"/>
    <mergeCell ref="I26:J26"/>
    <mergeCell ref="I20:J20"/>
    <mergeCell ref="I21:J21"/>
    <mergeCell ref="I49:J49"/>
    <mergeCell ref="I42:J42"/>
    <mergeCell ref="I43:J43"/>
    <mergeCell ref="AS14:AS15"/>
    <mergeCell ref="AO14:AO15"/>
    <mergeCell ref="AP14:AP15"/>
    <mergeCell ref="AQ14:AQ15"/>
    <mergeCell ref="AR14:AR15"/>
    <mergeCell ref="AK14:AK15"/>
    <mergeCell ref="AL14:AL15"/>
    <mergeCell ref="AM14:AM15"/>
    <mergeCell ref="AN14:AN15"/>
    <mergeCell ref="AA1:AA8"/>
    <mergeCell ref="N14:N15"/>
    <mergeCell ref="O14:O15"/>
    <mergeCell ref="P14:P15"/>
    <mergeCell ref="Q14:Q15"/>
    <mergeCell ref="Y14:Y15"/>
    <mergeCell ref="Z14:Z15"/>
    <mergeCell ref="AA14:AA15"/>
    <mergeCell ref="T1:T8"/>
    <mergeCell ref="U1:U8"/>
    <mergeCell ref="V1:V8"/>
    <mergeCell ref="T9:T13"/>
    <mergeCell ref="U9:U13"/>
    <mergeCell ref="V9:V13"/>
    <mergeCell ref="AA9:AA13"/>
    <mergeCell ref="W14:W15"/>
    <mergeCell ref="Z9:Z13"/>
    <mergeCell ref="Z1:Z8"/>
    <mergeCell ref="X14:X15"/>
    <mergeCell ref="R1:R8"/>
    <mergeCell ref="S1:S8"/>
    <mergeCell ref="X1:X8"/>
    <mergeCell ref="Y1:Y8"/>
    <mergeCell ref="W1:W8"/>
    <mergeCell ref="Y9:Y13"/>
    <mergeCell ref="P9:P13"/>
    <mergeCell ref="R9:R13"/>
    <mergeCell ref="S9:S13"/>
    <mergeCell ref="Q1:Q8"/>
    <mergeCell ref="P1:P8"/>
    <mergeCell ref="A1:C1"/>
    <mergeCell ref="J1:J8"/>
    <mergeCell ref="K1:K8"/>
    <mergeCell ref="Q9:Q13"/>
    <mergeCell ref="J9:J13"/>
    <mergeCell ref="L9:L13"/>
    <mergeCell ref="L1:L8"/>
    <mergeCell ref="M1:M8"/>
    <mergeCell ref="N1:N8"/>
    <mergeCell ref="O1:O8"/>
    <mergeCell ref="M9:M13"/>
    <mergeCell ref="N9:N13"/>
    <mergeCell ref="O9:O13"/>
    <mergeCell ref="D12:E12"/>
    <mergeCell ref="D10:E10"/>
    <mergeCell ref="D8:E8"/>
    <mergeCell ref="D2:E2"/>
    <mergeCell ref="D3:E3"/>
    <mergeCell ref="AP1:AP8"/>
    <mergeCell ref="AB14:AB15"/>
    <mergeCell ref="AG14:AG15"/>
    <mergeCell ref="AH14:AH15"/>
    <mergeCell ref="AB9:AB13"/>
    <mergeCell ref="AB1:AB8"/>
    <mergeCell ref="AI14:AI15"/>
    <mergeCell ref="AO1:AO8"/>
    <mergeCell ref="AJ9:AJ13"/>
    <mergeCell ref="AK9:AK13"/>
    <mergeCell ref="AH9:AH13"/>
    <mergeCell ref="AI9:AI13"/>
    <mergeCell ref="AJ1:AJ8"/>
    <mergeCell ref="AL1:AL8"/>
    <mergeCell ref="AI1:AI8"/>
    <mergeCell ref="AH1:AH8"/>
    <mergeCell ref="AJ14:AJ15"/>
    <mergeCell ref="AM9:AM13"/>
    <mergeCell ref="AN9:AN13"/>
    <mergeCell ref="AO9:AO13"/>
    <mergeCell ref="AD14:AD15"/>
    <mergeCell ref="AE14:AE15"/>
    <mergeCell ref="AC9:AC13"/>
    <mergeCell ref="AC14:AC15"/>
    <mergeCell ref="AP17:AP19"/>
    <mergeCell ref="AQ17:AQ19"/>
    <mergeCell ref="AR17:AR19"/>
    <mergeCell ref="AS17:AS19"/>
    <mergeCell ref="AC1:AC8"/>
    <mergeCell ref="AM1:AM8"/>
    <mergeCell ref="AN1:AN8"/>
    <mergeCell ref="AD1:AD8"/>
    <mergeCell ref="AK1:AK8"/>
    <mergeCell ref="AG9:AG13"/>
    <mergeCell ref="AE9:AE13"/>
    <mergeCell ref="AE1:AE8"/>
    <mergeCell ref="AF1:AF8"/>
    <mergeCell ref="AD9:AD13"/>
    <mergeCell ref="AF9:AF13"/>
    <mergeCell ref="AG1:AG8"/>
    <mergeCell ref="AS1:AS8"/>
    <mergeCell ref="AQ1:AQ8"/>
    <mergeCell ref="AL9:AL13"/>
    <mergeCell ref="AR9:AR13"/>
    <mergeCell ref="AS9:AS13"/>
    <mergeCell ref="AP9:AP13"/>
    <mergeCell ref="AQ9:AQ13"/>
    <mergeCell ref="AR1:AR8"/>
  </mergeCells>
  <phoneticPr fontId="0" type="noConversion"/>
  <dataValidations count="9">
    <dataValidation type="list" allowBlank="1" showInputMessage="1" showErrorMessage="1" sqref="D8">
      <formula1>Verkaufssysteme</formula1>
    </dataValidation>
    <dataValidation type="list" allowBlank="1" showInputMessage="1" showErrorMessage="1" sqref="D10">
      <formula1>Mechatronik</formula1>
    </dataValidation>
    <dataValidation type="list" allowBlank="1" showInputMessage="1" showErrorMessage="1" sqref="D12">
      <formula1>Schluesselformen</formula1>
    </dataValidation>
    <dataValidation type="textLength" operator="lessThan" allowBlank="1" showInputMessage="1" showErrorMessage="1" errorTitle="Keso" error="Max.12 Characters" sqref="A20:A51">
      <formula1>13</formula1>
    </dataValidation>
    <dataValidation type="textLength" operator="lessThan" allowBlank="1" showInputMessage="1" showErrorMessage="1" error="Max 25 Characters" sqref="B20:C51 K1:AS8">
      <formula1>26</formula1>
    </dataValidation>
    <dataValidation type="textLength" operator="lessThan" allowBlank="1" showInputMessage="1" showErrorMessage="1" error="Max 12 Characters" sqref="K9:AS13">
      <formula1>13</formula1>
    </dataValidation>
    <dataValidation type="textLength" operator="equal" allowBlank="1" showInputMessage="1" showErrorMessage="1" sqref="K20:AS51">
      <formula1>1</formula1>
    </dataValidation>
    <dataValidation operator="lessThan" allowBlank="1" showInputMessage="1" showErrorMessage="1" errorTitle="Keso" error="Max.12 Characters" sqref="A18:A19"/>
    <dataValidation operator="lessThan" allowBlank="1" showInputMessage="1" showErrorMessage="1" error="Max 25 Characters" sqref="B18:C19"/>
  </dataValidations>
  <printOptions horizontalCentered="1" verticalCentered="1"/>
  <pageMargins left="0.70866141732283472" right="0.70866141732283472" top="0.39370078740157483" bottom="0.39370078740157483" header="0.19685039370078741" footer="0.19685039370078741"/>
  <pageSetup paperSize="9" scale="65" fitToHeight="0" pageOrder="overThenDown" orientation="landscape" verticalDpi="355" r:id="rId1"/>
  <headerFooter scaleWithDoc="0" alignWithMargins="0">
    <oddFooter>&amp;L&amp;D&amp;R&amp;P / &amp;N</oddFooter>
  </headerFooter>
  <drawing r:id="rId2"/>
  <legacyDrawing r:id="rId3"/>
  <controls>
    <mc:AlternateContent xmlns:mc="http://schemas.openxmlformats.org/markup-compatibility/2006">
      <mc:Choice Requires="x14">
        <control shapeId="6156" r:id="rId4" name="cmdselectlanguage">
          <controlPr defaultSize="0" print="0" autoLine="0" r:id="rId5">
            <anchor moveWithCells="1">
              <from>
                <xdr:col>5</xdr:col>
                <xdr:colOff>200025</xdr:colOff>
                <xdr:row>1</xdr:row>
                <xdr:rowOff>9525</xdr:rowOff>
              </from>
              <to>
                <xdr:col>7</xdr:col>
                <xdr:colOff>200025</xdr:colOff>
                <xdr:row>2</xdr:row>
                <xdr:rowOff>133350</xdr:rowOff>
              </to>
            </anchor>
          </controlPr>
        </control>
      </mc:Choice>
      <mc:Fallback>
        <control shapeId="6156" r:id="rId4" name="cmdselectlanguage"/>
      </mc:Fallback>
    </mc:AlternateContent>
    <mc:AlternateContent xmlns:mc="http://schemas.openxmlformats.org/markup-compatibility/2006">
      <mc:Choice Requires="x14">
        <control shapeId="6153" r:id="rId6" name="btnNeueSchluessel">
          <controlPr defaultSize="0" print="0" autoLine="0" r:id="rId7">
            <anchor moveWithCells="1">
              <from>
                <xdr:col>2</xdr:col>
                <xdr:colOff>0</xdr:colOff>
                <xdr:row>13</xdr:row>
                <xdr:rowOff>133350</xdr:rowOff>
              </from>
              <to>
                <xdr:col>2</xdr:col>
                <xdr:colOff>1447800</xdr:colOff>
                <xdr:row>15</xdr:row>
                <xdr:rowOff>19050</xdr:rowOff>
              </to>
            </anchor>
          </controlPr>
        </control>
      </mc:Choice>
      <mc:Fallback>
        <control shapeId="6153" r:id="rId6" name="btnNeueSchluessel"/>
      </mc:Fallback>
    </mc:AlternateContent>
    <mc:AlternateContent xmlns:mc="http://schemas.openxmlformats.org/markup-compatibility/2006">
      <mc:Choice Requires="x14">
        <control shapeId="6154" r:id="rId8" name="btnNeueZylinder">
          <controlPr defaultSize="0" print="0" autoLine="0" r:id="rId9">
            <anchor moveWithCells="1">
              <from>
                <xdr:col>3</xdr:col>
                <xdr:colOff>0</xdr:colOff>
                <xdr:row>13</xdr:row>
                <xdr:rowOff>133350</xdr:rowOff>
              </from>
              <to>
                <xdr:col>4</xdr:col>
                <xdr:colOff>400050</xdr:colOff>
                <xdr:row>15</xdr:row>
                <xdr:rowOff>19050</xdr:rowOff>
              </to>
            </anchor>
          </controlPr>
        </control>
      </mc:Choice>
      <mc:Fallback>
        <control shapeId="6154" r:id="rId8" name="btnNeueZylin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U43"/>
  <sheetViews>
    <sheetView workbookViewId="0">
      <selection activeCell="B3" sqref="B3"/>
    </sheetView>
  </sheetViews>
  <sheetFormatPr baseColWidth="10" defaultRowHeight="12.75" x14ac:dyDescent="0.2"/>
  <cols>
    <col min="1" max="2" width="25.42578125" customWidth="1"/>
    <col min="3" max="3" width="2.28515625" customWidth="1"/>
    <col min="5" max="5" width="13.140625" bestFit="1" customWidth="1"/>
    <col min="6" max="6" width="3" customWidth="1"/>
    <col min="7" max="7" width="18.140625" customWidth="1"/>
    <col min="8" max="8" width="17.140625" customWidth="1"/>
    <col min="9" max="9" width="2.5703125" customWidth="1"/>
    <col min="12" max="12" width="2.28515625" customWidth="1"/>
    <col min="13" max="14" width="9.42578125" customWidth="1"/>
    <col min="15" max="16" width="2.28515625" customWidth="1"/>
    <col min="17" max="17" width="24.85546875" customWidth="1"/>
    <col min="18" max="18" width="22.85546875" customWidth="1"/>
    <col min="19" max="19" width="24.85546875" customWidth="1"/>
    <col min="20" max="20" width="27.42578125" customWidth="1"/>
    <col min="21" max="21" width="47.7109375" customWidth="1"/>
  </cols>
  <sheetData>
    <row r="1" spans="1:21" ht="15" x14ac:dyDescent="0.2">
      <c r="A1" s="22" t="s">
        <v>42</v>
      </c>
      <c r="D1" s="22" t="s">
        <v>44</v>
      </c>
      <c r="G1" s="22" t="s">
        <v>45</v>
      </c>
      <c r="J1" s="22" t="s">
        <v>46</v>
      </c>
      <c r="M1" s="30" t="s">
        <v>50</v>
      </c>
      <c r="Q1" s="22" t="s">
        <v>35</v>
      </c>
    </row>
    <row r="2" spans="1:21" ht="13.5" thickBot="1" x14ac:dyDescent="0.25">
      <c r="A2" s="36" t="s">
        <v>40</v>
      </c>
      <c r="B2" s="30" t="s">
        <v>41</v>
      </c>
      <c r="D2" s="31" t="s">
        <v>43</v>
      </c>
      <c r="E2" s="30" t="s">
        <v>41</v>
      </c>
      <c r="G2" s="34" t="s">
        <v>45</v>
      </c>
      <c r="H2" s="35" t="s">
        <v>41</v>
      </c>
      <c r="J2" s="31" t="s">
        <v>18</v>
      </c>
      <c r="K2" s="30" t="s">
        <v>41</v>
      </c>
      <c r="M2" s="30" t="s">
        <v>48</v>
      </c>
      <c r="N2" t="s">
        <v>49</v>
      </c>
      <c r="Q2" s="30" t="s">
        <v>47</v>
      </c>
      <c r="R2" s="30" t="s">
        <v>36</v>
      </c>
      <c r="S2" s="30" t="s">
        <v>37</v>
      </c>
      <c r="T2" s="30" t="s">
        <v>39</v>
      </c>
      <c r="U2" s="30" t="s">
        <v>38</v>
      </c>
    </row>
    <row r="3" spans="1:21" x14ac:dyDescent="0.2">
      <c r="D3" s="1"/>
      <c r="J3" s="32"/>
      <c r="M3" s="30" t="s">
        <v>36</v>
      </c>
      <c r="N3">
        <v>2</v>
      </c>
      <c r="Q3" s="30" t="s">
        <v>51</v>
      </c>
      <c r="R3" s="30" t="s">
        <v>1</v>
      </c>
      <c r="S3" s="30" t="s">
        <v>85</v>
      </c>
      <c r="T3" s="30" t="s">
        <v>93</v>
      </c>
      <c r="U3" s="30" t="s">
        <v>1</v>
      </c>
    </row>
    <row r="4" spans="1:21" ht="15" x14ac:dyDescent="0.2">
      <c r="A4" t="s">
        <v>34</v>
      </c>
      <c r="D4" s="26" t="s">
        <v>99</v>
      </c>
      <c r="G4" t="str">
        <f>INDEX(TabTexte[],MATCH("TextFarbk. Trapez",TabTexte[LABEL],0),VLOOKUP(Currentlanguagecode,TabSprachcodes[],2,FALSE))</f>
        <v xml:space="preserve">color cap Trapeze </v>
      </c>
      <c r="J4" s="28" t="str">
        <f>INDEX(TabTexte[],MATCH("Textja",TabTexte[LABEL],0),VLOOKUP(Currentlanguagecode,TabSprachcodes[],2,FALSE))</f>
        <v>Yes</v>
      </c>
      <c r="K4">
        <v>1</v>
      </c>
      <c r="M4" s="30" t="s">
        <v>37</v>
      </c>
      <c r="N4">
        <v>3</v>
      </c>
      <c r="Q4" s="30" t="s">
        <v>52</v>
      </c>
      <c r="R4" s="30" t="s">
        <v>53</v>
      </c>
      <c r="S4" s="30" t="s">
        <v>72</v>
      </c>
      <c r="T4" s="30" t="s">
        <v>146</v>
      </c>
      <c r="U4" s="30" t="s">
        <v>177</v>
      </c>
    </row>
    <row r="5" spans="1:21" ht="15.75" thickBot="1" x14ac:dyDescent="0.25">
      <c r="A5" t="s">
        <v>233</v>
      </c>
      <c r="D5" s="42" t="s">
        <v>100</v>
      </c>
      <c r="G5" t="str">
        <f>INDEX(TabTexte[],MATCH("TextFarbk. Lang",TabTexte[LABEL],0),VLOOKUP(Currentlanguagecode,TabSprachcodes[],2,FALSE))</f>
        <v>color cap long</v>
      </c>
      <c r="J5" s="33" t="str">
        <f>INDEX(TabTexte[],MATCH("Textnein",TabTexte[LABEL],0),VLOOKUP(Currentlanguagecode,TabSprachcodes[],2,FALSE))</f>
        <v>No</v>
      </c>
      <c r="K5">
        <v>0</v>
      </c>
      <c r="M5" s="30" t="s">
        <v>39</v>
      </c>
      <c r="N5">
        <v>4</v>
      </c>
      <c r="Q5" s="30" t="s">
        <v>65</v>
      </c>
      <c r="R5" t="s">
        <v>2</v>
      </c>
      <c r="S5" t="s">
        <v>73</v>
      </c>
      <c r="T5" t="s">
        <v>147</v>
      </c>
      <c r="U5" t="s">
        <v>178</v>
      </c>
    </row>
    <row r="6" spans="1:21" ht="15" x14ac:dyDescent="0.2">
      <c r="A6" t="s">
        <v>22</v>
      </c>
      <c r="D6" s="42" t="s">
        <v>101</v>
      </c>
      <c r="G6" t="str">
        <f>INDEX(TabTexte[],MATCH("TextTrapez",TabTexte[LABEL],0),VLOOKUP(Currentlanguagecode,TabSprachcodes[],2,FALSE))</f>
        <v>Trapeze</v>
      </c>
      <c r="M6" s="30" t="s">
        <v>38</v>
      </c>
      <c r="N6">
        <v>5</v>
      </c>
      <c r="Q6" s="30" t="s">
        <v>54</v>
      </c>
      <c r="R6" t="s">
        <v>13</v>
      </c>
      <c r="S6" s="30" t="s">
        <v>74</v>
      </c>
      <c r="T6" s="30" t="s">
        <v>148</v>
      </c>
      <c r="U6" t="s">
        <v>179</v>
      </c>
    </row>
    <row r="7" spans="1:21" ht="15.75" thickBot="1" x14ac:dyDescent="0.25">
      <c r="A7" t="s">
        <v>24</v>
      </c>
      <c r="D7" s="27" t="s">
        <v>102</v>
      </c>
      <c r="G7" t="str">
        <f>INDEX(TabTexte[],MATCH("TextRund",TabTexte[LABEL],0),VLOOKUP(Currentlanguagecode,TabSprachcodes[],2,FALSE))</f>
        <v>Round</v>
      </c>
      <c r="Q7" s="30" t="s">
        <v>55</v>
      </c>
      <c r="R7" t="s">
        <v>19</v>
      </c>
      <c r="S7" s="30" t="s">
        <v>75</v>
      </c>
      <c r="T7" s="30" t="s">
        <v>149</v>
      </c>
      <c r="U7" s="30" t="s">
        <v>180</v>
      </c>
    </row>
    <row r="8" spans="1:21" x14ac:dyDescent="0.2">
      <c r="A8" t="s">
        <v>23</v>
      </c>
      <c r="G8" t="str">
        <f>INDEX(TabTexte[],MATCH("TextLang",TabTexte[LABEL],0),VLOOKUP(Currentlanguagecode,TabSprachcodes[],2,FALSE))</f>
        <v>Long</v>
      </c>
      <c r="Q8" s="30" t="s">
        <v>56</v>
      </c>
      <c r="R8" s="30" t="s">
        <v>3</v>
      </c>
      <c r="S8" t="s">
        <v>76</v>
      </c>
      <c r="T8" t="s">
        <v>150</v>
      </c>
      <c r="U8" t="s">
        <v>181</v>
      </c>
    </row>
    <row r="9" spans="1:21" x14ac:dyDescent="0.2">
      <c r="A9" t="s">
        <v>25</v>
      </c>
      <c r="G9" t="str">
        <f>INDEX(TabTexte[],MATCH("TextExtralang",TabTexte[LABEL],0),VLOOKUP(Currentlanguagecode,TabSprachcodes[],2,FALSE))</f>
        <v>Extra-Long</v>
      </c>
      <c r="Q9" s="30" t="s">
        <v>57</v>
      </c>
      <c r="R9" t="s">
        <v>5</v>
      </c>
      <c r="S9" s="30" t="s">
        <v>88</v>
      </c>
      <c r="T9" t="s">
        <v>134</v>
      </c>
      <c r="U9" t="s">
        <v>168</v>
      </c>
    </row>
    <row r="10" spans="1:21" x14ac:dyDescent="0.2">
      <c r="G10" t="str">
        <f>INDEX(TabTexte[],MATCH("TextRechteck",TabTexte[LABEL],0),VLOOKUP(Currentlanguagecode,TabSprachcodes[],2,FALSE))</f>
        <v>Rectangle</v>
      </c>
      <c r="Q10" s="30" t="s">
        <v>58</v>
      </c>
      <c r="R10" t="s">
        <v>6</v>
      </c>
      <c r="S10" t="s">
        <v>77</v>
      </c>
      <c r="T10" t="s">
        <v>136</v>
      </c>
      <c r="U10" t="s">
        <v>169</v>
      </c>
    </row>
    <row r="11" spans="1:21" x14ac:dyDescent="0.2">
      <c r="G11" t="str">
        <f>INDEX(TabTexte[],MATCH("TextKEKlang",TabTexte[LABEL],0),VLOOKUP(Currentlanguagecode,TabSprachcodes[],2,FALSE))</f>
        <v>KEK  Long</v>
      </c>
      <c r="Q11" s="30" t="s">
        <v>59</v>
      </c>
      <c r="R11" t="s">
        <v>7</v>
      </c>
      <c r="S11" s="30" t="s">
        <v>86</v>
      </c>
      <c r="T11" t="s">
        <v>137</v>
      </c>
      <c r="U11" t="s">
        <v>170</v>
      </c>
    </row>
    <row r="12" spans="1:21" x14ac:dyDescent="0.2">
      <c r="G12" t="str">
        <f>INDEX(TabTexte[],MATCH("Textkekextralang",TabTexte[LABEL],0),VLOOKUP(Currentlanguagecode,TabSprachcodes[],2,FALSE))</f>
        <v>KEK Extra-Long</v>
      </c>
      <c r="Q12" s="30" t="s">
        <v>60</v>
      </c>
      <c r="R12" t="s">
        <v>8</v>
      </c>
      <c r="S12" s="30" t="s">
        <v>87</v>
      </c>
      <c r="T12" t="s">
        <v>138</v>
      </c>
      <c r="U12" t="s">
        <v>171</v>
      </c>
    </row>
    <row r="13" spans="1:21" x14ac:dyDescent="0.2">
      <c r="G13" t="str">
        <f>INDEX(TabTexte[],MATCH("Textverschiedene",TabTexte[LABEL],0),VLOOKUP(Currentlanguagecode,TabSprachcodes[],2,FALSE))</f>
        <v>Various</v>
      </c>
      <c r="Q13" s="30" t="s">
        <v>69</v>
      </c>
      <c r="R13" t="s">
        <v>9</v>
      </c>
      <c r="S13" t="s">
        <v>78</v>
      </c>
      <c r="T13" s="30" t="s">
        <v>139</v>
      </c>
      <c r="U13" t="s">
        <v>172</v>
      </c>
    </row>
    <row r="14" spans="1:21" x14ac:dyDescent="0.2">
      <c r="Q14" s="30" t="s">
        <v>61</v>
      </c>
      <c r="R14" t="s">
        <v>10</v>
      </c>
      <c r="S14" s="30" t="s">
        <v>79</v>
      </c>
      <c r="T14" t="s">
        <v>140</v>
      </c>
      <c r="U14" s="30" t="s">
        <v>173</v>
      </c>
    </row>
    <row r="15" spans="1:21" ht="15" x14ac:dyDescent="0.2">
      <c r="C15" s="25"/>
      <c r="Q15" s="30" t="s">
        <v>62</v>
      </c>
      <c r="R15" t="s">
        <v>26</v>
      </c>
      <c r="S15" t="s">
        <v>80</v>
      </c>
      <c r="T15" t="s">
        <v>135</v>
      </c>
      <c r="U15" t="s">
        <v>174</v>
      </c>
    </row>
    <row r="16" spans="1:21" ht="15" x14ac:dyDescent="0.2">
      <c r="C16" s="25"/>
      <c r="Q16" s="30" t="s">
        <v>63</v>
      </c>
      <c r="R16" t="s">
        <v>15</v>
      </c>
      <c r="S16" t="s">
        <v>81</v>
      </c>
      <c r="T16" t="s">
        <v>151</v>
      </c>
      <c r="U16" t="s">
        <v>176</v>
      </c>
    </row>
    <row r="17" spans="1:21" ht="15" customHeight="1" x14ac:dyDescent="0.2">
      <c r="C17" s="25"/>
      <c r="Q17" s="30" t="s">
        <v>64</v>
      </c>
      <c r="R17" s="30" t="s">
        <v>11</v>
      </c>
      <c r="S17" t="s">
        <v>82</v>
      </c>
      <c r="T17" t="s">
        <v>155</v>
      </c>
      <c r="U17" t="s">
        <v>182</v>
      </c>
    </row>
    <row r="18" spans="1:21" ht="15" x14ac:dyDescent="0.2">
      <c r="A18" s="30"/>
      <c r="C18" s="25"/>
      <c r="Q18" s="30" t="s">
        <v>66</v>
      </c>
      <c r="R18" t="s">
        <v>4</v>
      </c>
      <c r="S18" t="s">
        <v>83</v>
      </c>
      <c r="T18" t="s">
        <v>156</v>
      </c>
      <c r="U18" t="s">
        <v>183</v>
      </c>
    </row>
    <row r="19" spans="1:21" ht="15" x14ac:dyDescent="0.2">
      <c r="A19" s="30"/>
      <c r="C19" s="25"/>
      <c r="Q19" s="30" t="s">
        <v>67</v>
      </c>
      <c r="R19" t="s">
        <v>21</v>
      </c>
      <c r="S19" t="s">
        <v>84</v>
      </c>
      <c r="T19" t="s">
        <v>154</v>
      </c>
      <c r="U19" t="s">
        <v>184</v>
      </c>
    </row>
    <row r="20" spans="1:21" x14ac:dyDescent="0.2">
      <c r="A20" s="30"/>
      <c r="Q20" s="30" t="s">
        <v>71</v>
      </c>
      <c r="R20" t="s">
        <v>14</v>
      </c>
      <c r="S20" s="30" t="s">
        <v>89</v>
      </c>
      <c r="T20" s="30" t="s">
        <v>142</v>
      </c>
      <c r="U20" t="s">
        <v>185</v>
      </c>
    </row>
    <row r="21" spans="1:21" x14ac:dyDescent="0.2">
      <c r="A21" s="30"/>
      <c r="Q21" s="30" t="s">
        <v>70</v>
      </c>
      <c r="R21" s="30" t="s">
        <v>68</v>
      </c>
      <c r="S21" s="30" t="s">
        <v>90</v>
      </c>
      <c r="T21" t="s">
        <v>143</v>
      </c>
      <c r="U21" t="s">
        <v>186</v>
      </c>
    </row>
    <row r="22" spans="1:21" x14ac:dyDescent="0.2">
      <c r="Q22" s="30" t="s">
        <v>91</v>
      </c>
      <c r="R22" s="30" t="s">
        <v>12</v>
      </c>
      <c r="S22" t="s">
        <v>92</v>
      </c>
      <c r="T22" s="30" t="s">
        <v>141</v>
      </c>
      <c r="U22" t="s">
        <v>175</v>
      </c>
    </row>
    <row r="23" spans="1:21" x14ac:dyDescent="0.2">
      <c r="Q23" s="30" t="s">
        <v>94</v>
      </c>
      <c r="R23" s="30" t="s">
        <v>96</v>
      </c>
      <c r="S23" t="s">
        <v>132</v>
      </c>
      <c r="T23" t="s">
        <v>144</v>
      </c>
      <c r="U23" t="s">
        <v>187</v>
      </c>
    </row>
    <row r="24" spans="1:21" x14ac:dyDescent="0.2">
      <c r="Q24" s="30" t="s">
        <v>95</v>
      </c>
      <c r="R24" s="30" t="s">
        <v>97</v>
      </c>
      <c r="S24" t="s">
        <v>133</v>
      </c>
      <c r="T24" t="s">
        <v>145</v>
      </c>
      <c r="U24" t="s">
        <v>188</v>
      </c>
    </row>
    <row r="25" spans="1:21" x14ac:dyDescent="0.2">
      <c r="C25" s="2"/>
      <c r="Q25" t="s">
        <v>104</v>
      </c>
      <c r="R25" t="s">
        <v>27</v>
      </c>
      <c r="S25" t="s">
        <v>119</v>
      </c>
      <c r="T25" t="s">
        <v>157</v>
      </c>
      <c r="U25" t="s">
        <v>191</v>
      </c>
    </row>
    <row r="26" spans="1:21" ht="15" x14ac:dyDescent="0.2">
      <c r="Q26" t="s">
        <v>105</v>
      </c>
      <c r="R26" t="s">
        <v>103</v>
      </c>
      <c r="S26" s="26" t="s">
        <v>120</v>
      </c>
      <c r="T26" s="30" t="s">
        <v>158</v>
      </c>
      <c r="U26" t="s">
        <v>192</v>
      </c>
    </row>
    <row r="27" spans="1:21" ht="15" x14ac:dyDescent="0.2">
      <c r="A27" s="29"/>
      <c r="Q27" t="s">
        <v>106</v>
      </c>
      <c r="R27" t="s">
        <v>29</v>
      </c>
      <c r="S27" s="26" t="s">
        <v>122</v>
      </c>
      <c r="T27" t="s">
        <v>159</v>
      </c>
      <c r="U27" t="s">
        <v>193</v>
      </c>
    </row>
    <row r="28" spans="1:21" ht="15" x14ac:dyDescent="0.2">
      <c r="Q28" t="s">
        <v>107</v>
      </c>
      <c r="R28" t="s">
        <v>28</v>
      </c>
      <c r="S28" s="26" t="s">
        <v>121</v>
      </c>
      <c r="T28" t="s">
        <v>160</v>
      </c>
      <c r="U28" t="s">
        <v>194</v>
      </c>
    </row>
    <row r="29" spans="1:21" ht="15" x14ac:dyDescent="0.2">
      <c r="Q29" t="s">
        <v>108</v>
      </c>
      <c r="R29" t="s">
        <v>30</v>
      </c>
      <c r="S29" s="26" t="s">
        <v>123</v>
      </c>
      <c r="T29" t="s">
        <v>161</v>
      </c>
      <c r="U29" t="s">
        <v>195</v>
      </c>
    </row>
    <row r="30" spans="1:21" ht="15" x14ac:dyDescent="0.2">
      <c r="Q30" t="s">
        <v>109</v>
      </c>
      <c r="R30" t="s">
        <v>110</v>
      </c>
      <c r="S30" s="26" t="s">
        <v>124</v>
      </c>
      <c r="T30" s="30" t="s">
        <v>162</v>
      </c>
      <c r="U30" t="s">
        <v>196</v>
      </c>
    </row>
    <row r="31" spans="1:21" ht="15" x14ac:dyDescent="0.2">
      <c r="Q31" t="s">
        <v>111</v>
      </c>
      <c r="R31" t="s">
        <v>31</v>
      </c>
      <c r="S31" s="26" t="s">
        <v>125</v>
      </c>
      <c r="T31" t="s">
        <v>163</v>
      </c>
      <c r="U31" t="s">
        <v>197</v>
      </c>
    </row>
    <row r="32" spans="1:21" ht="15" x14ac:dyDescent="0.2">
      <c r="Q32" t="s">
        <v>112</v>
      </c>
      <c r="R32" t="s">
        <v>32</v>
      </c>
      <c r="S32" s="26" t="s">
        <v>126</v>
      </c>
      <c r="T32" t="s">
        <v>164</v>
      </c>
      <c r="U32" t="s">
        <v>198</v>
      </c>
    </row>
    <row r="33" spans="17:21" ht="15" x14ac:dyDescent="0.2">
      <c r="Q33" t="s">
        <v>113</v>
      </c>
      <c r="R33" t="s">
        <v>33</v>
      </c>
      <c r="S33" s="26" t="s">
        <v>127</v>
      </c>
      <c r="T33" t="s">
        <v>165</v>
      </c>
      <c r="U33" t="s">
        <v>199</v>
      </c>
    </row>
    <row r="34" spans="17:21" ht="15.75" thickBot="1" x14ac:dyDescent="0.25">
      <c r="Q34" t="s">
        <v>114</v>
      </c>
      <c r="R34" t="s">
        <v>20</v>
      </c>
      <c r="S34" s="27" t="s">
        <v>128</v>
      </c>
      <c r="T34" t="s">
        <v>166</v>
      </c>
      <c r="U34" t="s">
        <v>200</v>
      </c>
    </row>
    <row r="35" spans="17:21" x14ac:dyDescent="0.2">
      <c r="Q35" t="s">
        <v>115</v>
      </c>
      <c r="R35" t="s">
        <v>16</v>
      </c>
      <c r="S35" t="s">
        <v>117</v>
      </c>
      <c r="T35" s="30" t="s">
        <v>153</v>
      </c>
      <c r="U35" s="30" t="s">
        <v>190</v>
      </c>
    </row>
    <row r="36" spans="17:21" x14ac:dyDescent="0.2">
      <c r="Q36" t="s">
        <v>116</v>
      </c>
      <c r="R36" t="s">
        <v>17</v>
      </c>
      <c r="S36" t="s">
        <v>118</v>
      </c>
      <c r="T36" s="30" t="s">
        <v>152</v>
      </c>
      <c r="U36" s="30" t="s">
        <v>152</v>
      </c>
    </row>
    <row r="37" spans="17:21" x14ac:dyDescent="0.2">
      <c r="Q37" s="30" t="s">
        <v>129</v>
      </c>
      <c r="R37" t="s">
        <v>130</v>
      </c>
      <c r="S37" t="s">
        <v>131</v>
      </c>
      <c r="T37" s="30" t="s">
        <v>167</v>
      </c>
      <c r="U37" s="30" t="s">
        <v>189</v>
      </c>
    </row>
    <row r="38" spans="17:21" x14ac:dyDescent="0.2">
      <c r="Q38" s="30" t="s">
        <v>201</v>
      </c>
      <c r="R38" s="30" t="s">
        <v>202</v>
      </c>
      <c r="S38" t="s">
        <v>203</v>
      </c>
      <c r="T38" t="s">
        <v>204</v>
      </c>
      <c r="U38" s="30" t="s">
        <v>205</v>
      </c>
    </row>
    <row r="39" spans="17:21" x14ac:dyDescent="0.2">
      <c r="Q39" s="30" t="s">
        <v>209</v>
      </c>
      <c r="R39" s="30" t="s">
        <v>206</v>
      </c>
      <c r="S39" t="s">
        <v>212</v>
      </c>
      <c r="T39" s="30" t="s">
        <v>214</v>
      </c>
      <c r="U39" s="30" t="s">
        <v>213</v>
      </c>
    </row>
    <row r="40" spans="17:21" x14ac:dyDescent="0.2">
      <c r="Q40" s="30" t="s">
        <v>215</v>
      </c>
      <c r="R40" s="30" t="s">
        <v>210</v>
      </c>
      <c r="S40" t="s">
        <v>217</v>
      </c>
      <c r="T40" t="s">
        <v>219</v>
      </c>
      <c r="U40" t="s">
        <v>221</v>
      </c>
    </row>
    <row r="41" spans="17:21" x14ac:dyDescent="0.2">
      <c r="Q41" s="30" t="s">
        <v>216</v>
      </c>
      <c r="R41" s="30" t="s">
        <v>211</v>
      </c>
      <c r="S41" t="s">
        <v>218</v>
      </c>
      <c r="T41" s="30" t="s">
        <v>220</v>
      </c>
      <c r="U41" s="30" t="s">
        <v>222</v>
      </c>
    </row>
    <row r="42" spans="17:21" x14ac:dyDescent="0.2">
      <c r="Q42" t="s">
        <v>224</v>
      </c>
      <c r="R42" t="s">
        <v>223</v>
      </c>
      <c r="S42" t="s">
        <v>225</v>
      </c>
      <c r="T42" t="s">
        <v>229</v>
      </c>
      <c r="U42" t="s">
        <v>231</v>
      </c>
    </row>
    <row r="43" spans="17:21" x14ac:dyDescent="0.2">
      <c r="Q43" t="s">
        <v>226</v>
      </c>
      <c r="R43" t="s">
        <v>227</v>
      </c>
      <c r="S43" t="s">
        <v>228</v>
      </c>
      <c r="T43" t="s">
        <v>230</v>
      </c>
      <c r="U43" t="s">
        <v>232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tableParts count="6">
    <tablePart r:id="rId2"/>
    <tablePart r:id="rId3"/>
    <tablePart r:id="rId4"/>
    <tablePart r:id="rId5"/>
    <tablePart r:id="rId6"/>
    <tablePart r:id="rId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Schliessplan</vt:lpstr>
      <vt:lpstr>Listen</vt:lpstr>
      <vt:lpstr>Schliessplan!Drucktitel</vt:lpstr>
      <vt:lpstr>Mechatronik</vt:lpstr>
      <vt:lpstr>Registrierung</vt:lpstr>
      <vt:lpstr>Schluesselformen</vt:lpstr>
      <vt:lpstr>Spracheinstellung</vt:lpstr>
      <vt:lpstr>Verkaufssysteme</vt:lpstr>
    </vt:vector>
  </TitlesOfParts>
  <Company>ASSA Abloy Schweiz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Schliessplan Vorlage</dc:title>
  <dc:creator>Basak Yalcin</dc:creator>
  <cp:lastModifiedBy>Basak Yalcin</cp:lastModifiedBy>
  <cp:lastPrinted>2019-01-24T08:06:00Z</cp:lastPrinted>
  <dcterms:created xsi:type="dcterms:W3CDTF">2001-12-14T06:56:18Z</dcterms:created>
  <dcterms:modified xsi:type="dcterms:W3CDTF">2021-11-05T10:38:15Z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1.0</vt:lpwstr>
  </property>
</Properties>
</file>